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AMOD_完/"/>
    </mc:Choice>
  </mc:AlternateContent>
  <xr:revisionPtr revIDLastSave="104" documentId="13_ncr:1_{2ADADD46-F550-47D4-9BAD-8D7954398D06}" xr6:coauthVersionLast="47" xr6:coauthVersionMax="47" xr10:uidLastSave="{8DCE3069-78B7-4804-887F-3A1B352D821D}"/>
  <bookViews>
    <workbookView xWindow="20370" yWindow="-120" windowWidth="20730" windowHeight="11160" xr2:uid="{295C68F1-F637-4281-9FFC-E00F0E8C8DFA}"/>
  </bookViews>
  <sheets>
    <sheet name="UCMP-AMOD_Ver.2_K" sheetId="51" r:id="rId1"/>
  </sheets>
  <definedNames>
    <definedName name="_xlnm.Print_Area" localSheetId="0">'UCMP-AMOD_Ver.2_K'!$E$3:$CK$145</definedName>
    <definedName name="_xlnm.Print_Titles" localSheetId="0">'UCMP-AMOD_Ver.2_K'!$3:$15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64" i="51" l="1"/>
  <c r="BW64" i="51"/>
  <c r="AQ66" i="51"/>
  <c r="CW146" i="51"/>
  <c r="H144" i="51"/>
  <c r="CW148" i="51"/>
  <c r="CW147" i="51"/>
  <c r="CV147" i="51"/>
  <c r="CV146" i="51"/>
  <c r="H142" i="51"/>
  <c r="CV148" i="51"/>
  <c r="CU146" i="51"/>
  <c r="CU148" i="51"/>
  <c r="CU147" i="51"/>
  <c r="H140" i="51"/>
  <c r="CG126" i="51"/>
  <c r="BW126" i="51"/>
  <c r="DB67" i="51"/>
  <c r="DB66" i="51"/>
  <c r="DA67" i="51"/>
  <c r="BW121" i="51"/>
  <c r="BW29" i="51"/>
  <c r="DB58" i="51"/>
  <c r="DA58" i="51"/>
  <c r="BG5" i="51"/>
  <c r="AK92" i="51"/>
  <c r="CG89" i="51"/>
  <c r="AS56" i="51"/>
  <c r="BW55" i="51"/>
  <c r="DB60" i="51"/>
  <c r="DB59" i="51"/>
  <c r="DB61" i="51"/>
  <c r="DA60" i="51"/>
  <c r="DA61" i="51"/>
  <c r="DA59" i="51"/>
  <c r="CY49" i="51"/>
  <c r="CG107" i="51"/>
  <c r="CY48" i="51"/>
  <c r="CB107" i="51"/>
  <c r="CY47" i="51"/>
  <c r="BW107" i="51"/>
  <c r="AJ111" i="51"/>
  <c r="AJ107" i="51"/>
  <c r="AP77" i="51"/>
  <c r="CG73" i="51"/>
  <c r="DA80" i="51"/>
  <c r="CZ80" i="51"/>
  <c r="DB80" i="51" s="1"/>
  <c r="BW89" i="51"/>
  <c r="BW68" i="51"/>
  <c r="CY44" i="51"/>
  <c r="AP33" i="51"/>
  <c r="DA73" i="51"/>
  <c r="CG29" i="51"/>
  <c r="AP40" i="51"/>
  <c r="DB73" i="51"/>
  <c r="DB52" i="51"/>
  <c r="DA52" i="51"/>
  <c r="DA66" i="51"/>
  <c r="DA53" i="51"/>
  <c r="DA54" i="51"/>
  <c r="DB53" i="51"/>
  <c r="DB54" i="51"/>
  <c r="CG68" i="51"/>
  <c r="BW73" i="51"/>
  <c r="CG121" i="51"/>
  <c r="CG55" i="51"/>
  <c r="DB62" i="51"/>
  <c r="DA62" i="51"/>
  <c r="DB55" i="51"/>
  <c r="DA55" i="51"/>
  <c r="CG43" i="51"/>
  <c r="CG95" i="51"/>
  <c r="BW95" i="51"/>
  <c r="BW43"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Takashi Ichinowatari</author>
  </authors>
  <commentList>
    <comment ref="AK5" authorId="0" shapeId="0" xr:uid="{00000000-0006-0000-0000-000001000000}">
      <text>
        <r>
          <rPr>
            <b/>
            <sz val="9"/>
            <color indexed="81"/>
            <rFont val="ＭＳ Ｐゴシック"/>
            <family val="3"/>
            <charset val="128"/>
          </rPr>
          <t>大臣認定番号を指定すると型式等「？」と表示されているところに必要な数字が入る。</t>
        </r>
      </text>
    </comment>
    <comment ref="R7" authorId="1" shapeId="0" xr:uid="{00000000-0006-0000-0000-000002000000}">
      <text>
        <r>
          <rPr>
            <sz val="8"/>
            <color indexed="81"/>
            <rFont val="MS P ゴシック"/>
            <family val="3"/>
            <charset val="128"/>
          </rPr>
          <t>ﾌｫﾝﾄ変更可能
2行となる場合折り返し位置は調整ください</t>
        </r>
      </text>
    </comment>
    <comment ref="BW11" authorId="0" shapeId="0" xr:uid="{00000000-0006-0000-0000-000003000000}">
      <text>
        <r>
          <rPr>
            <b/>
            <sz val="9"/>
            <color indexed="81"/>
            <rFont val="ＭＳ Ｐゴシック"/>
            <family val="3"/>
            <charset val="128"/>
          </rPr>
          <t>手動にて記入</t>
        </r>
      </text>
    </comment>
    <comment ref="BI24" authorId="0" shapeId="0" xr:uid="{00000000-0006-0000-0000-000004000000}">
      <text>
        <r>
          <rPr>
            <b/>
            <sz val="9"/>
            <color indexed="81"/>
            <rFont val="ＭＳ Ｐゴシック"/>
            <family val="3"/>
            <charset val="128"/>
          </rPr>
          <t>制御盤型式を確認し選択する。
制御盤型式/ドライブ型式</t>
        </r>
      </text>
    </comment>
    <comment ref="BI33" authorId="0" shapeId="0" xr:uid="{00000000-0006-0000-0000-000005000000}">
      <text>
        <r>
          <rPr>
            <b/>
            <sz val="9"/>
            <color indexed="81"/>
            <rFont val="ＭＳ Ｐゴシック"/>
            <family val="3"/>
            <charset val="128"/>
          </rPr>
          <t>ロムに貼り付けられた型式を選択する。</t>
        </r>
      </text>
    </comment>
    <comment ref="BI40" authorId="0" shapeId="0" xr:uid="{00000000-0006-0000-0000-000006000000}">
      <text>
        <r>
          <rPr>
            <b/>
            <sz val="9"/>
            <color indexed="81"/>
            <rFont val="ＭＳ Ｐゴシック"/>
            <family val="3"/>
            <charset val="128"/>
          </rPr>
          <t>保守ツール上に表示されたUCMプログラムバージョンを選択する。</t>
        </r>
      </text>
    </comment>
    <comment ref="AJ49" authorId="0" shapeId="0" xr:uid="{00000000-0006-0000-0000-000007000000}">
      <text>
        <r>
          <rPr>
            <b/>
            <sz val="9"/>
            <color indexed="81"/>
            <rFont val="MS P ゴシック"/>
            <family val="3"/>
            <charset val="128"/>
          </rPr>
          <t>追加で判定した継電器がある場合は”＋”を表示すると判定が要是正となる。</t>
        </r>
      </text>
    </comment>
    <comment ref="AN49" authorId="0" shapeId="0" xr:uid="{00000000-0006-0000-0000-000008000000}">
      <text>
        <r>
          <rPr>
            <sz val="9"/>
            <color indexed="81"/>
            <rFont val="MS P ゴシック"/>
            <family val="3"/>
            <charset val="128"/>
          </rPr>
          <t>追加で判定する継電器の名称、判定基準を記載する。</t>
        </r>
      </text>
    </comment>
    <comment ref="BH49" authorId="0" shapeId="0" xr:uid="{00000000-0006-0000-0000-000009000000}">
      <text>
        <r>
          <rPr>
            <b/>
            <sz val="9"/>
            <color indexed="81"/>
            <rFont val="MS P ゴシック"/>
            <family val="3"/>
            <charset val="128"/>
          </rPr>
          <t xml:space="preserve">追加で記載した継電器の確認値を記載する。
</t>
        </r>
      </text>
    </comment>
    <comment ref="BM57" authorId="0" shapeId="0" xr:uid="{00000000-0006-0000-0000-00000A000000}">
      <text>
        <r>
          <rPr>
            <b/>
            <sz val="9"/>
            <color indexed="81"/>
            <rFont val="ＭＳ Ｐゴシック"/>
            <family val="3"/>
            <charset val="128"/>
          </rPr>
          <t>つま先保護板の実測値を記入する。</t>
        </r>
      </text>
    </comment>
    <comment ref="BN65" authorId="0" shapeId="0" xr:uid="{00000000-0006-0000-0000-00000B000000}">
      <text>
        <r>
          <rPr>
            <b/>
            <sz val="9"/>
            <color indexed="81"/>
            <rFont val="ＭＳ Ｐゴシック"/>
            <family val="3"/>
            <charset val="128"/>
          </rPr>
          <t>特定距離動作位置を測定し最大のものを記入する。</t>
        </r>
      </text>
    </comment>
    <comment ref="BK76" authorId="0" shapeId="0" xr:uid="{00000000-0006-0000-0000-00000C000000}">
      <text>
        <r>
          <rPr>
            <b/>
            <sz val="9"/>
            <color indexed="81"/>
            <rFont val="ＭＳ Ｐゴシック"/>
            <family val="3"/>
            <charset val="128"/>
          </rPr>
          <t>巻上機銘板記載の型式を選択する。</t>
        </r>
      </text>
    </comment>
    <comment ref="BI92" authorId="0" shapeId="0" xr:uid="{00000000-0006-0000-0000-00000D000000}">
      <text>
        <r>
          <rPr>
            <b/>
            <sz val="9"/>
            <color indexed="81"/>
            <rFont val="ＭＳ Ｐゴシック"/>
            <family val="3"/>
            <charset val="128"/>
          </rPr>
          <t>ブレーキに貼り付けられた銘板のTYPEを選択する。</t>
        </r>
      </text>
    </comment>
    <comment ref="BP98" authorId="0" shapeId="0" xr:uid="{00000000-0006-0000-0000-00000E000000}">
      <text>
        <r>
          <rPr>
            <b/>
            <sz val="9"/>
            <color indexed="81"/>
            <rFont val="ＭＳ Ｐゴシック"/>
            <family val="3"/>
            <charset val="128"/>
          </rPr>
          <t>知りえる最も直近の数値を記入する。</t>
        </r>
      </text>
    </comment>
    <comment ref="AR104" authorId="0" shapeId="0" xr:uid="{00000000-0006-0000-0000-00000F000000}">
      <text>
        <r>
          <rPr>
            <sz val="9"/>
            <color indexed="81"/>
            <rFont val="ＭＳ Ｐゴシック"/>
            <family val="3"/>
            <charset val="128"/>
          </rPr>
          <t xml:space="preserve">銘板に記載された最小値を記入。もし最小値表示のないものは”０”を記入する。
</t>
        </r>
      </text>
    </comment>
    <comment ref="AZ104" authorId="0" shapeId="0" xr:uid="{00000000-0006-0000-0000-000010000000}">
      <text>
        <r>
          <rPr>
            <b/>
            <sz val="9"/>
            <color indexed="81"/>
            <rFont val="ＭＳ Ｐゴシック"/>
            <family val="3"/>
            <charset val="128"/>
          </rPr>
          <t>銘板記載の基準値の最大値を記入する。</t>
        </r>
      </text>
    </comment>
    <comment ref="BP104" authorId="0" shapeId="0" xr:uid="{00000000-0006-0000-0000-000011000000}">
      <text>
        <r>
          <rPr>
            <b/>
            <sz val="9"/>
            <color indexed="81"/>
            <rFont val="ＭＳ Ｐゴシック"/>
            <family val="3"/>
            <charset val="128"/>
          </rPr>
          <t>知りえる最も直近の数値を記入する。</t>
        </r>
      </text>
    </comment>
    <comment ref="BI109" authorId="0" shapeId="0" xr:uid="{00000000-0006-0000-0000-000012000000}">
      <text>
        <r>
          <rPr>
            <b/>
            <sz val="9"/>
            <color indexed="81"/>
            <rFont val="ＭＳ Ｐゴシック"/>
            <family val="3"/>
            <charset val="128"/>
          </rPr>
          <t>左側に表示される判定基準により結果を選択する。</t>
        </r>
      </text>
    </comment>
    <comment ref="BM127" authorId="0" shapeId="0" xr:uid="{00000000-0006-0000-0000-000013000000}">
      <text>
        <r>
          <rPr>
            <b/>
            <sz val="9"/>
            <color indexed="81"/>
            <rFont val="ＭＳ Ｐゴシック"/>
            <family val="3"/>
            <charset val="128"/>
          </rPr>
          <t>かご戸が閉まった位置からスイッチが離れる距離を測定し記入する。
これはかご戸の隙間ではない。</t>
        </r>
      </text>
    </comment>
  </commentList>
</comments>
</file>

<file path=xl/sharedStrings.xml><?xml version="1.0" encoding="utf-8"?>
<sst xmlns="http://schemas.openxmlformats.org/spreadsheetml/2006/main" count="377" uniqueCount="271">
  <si>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</si>
  <si>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</si>
  <si>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</si>
  <si>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</si>
  <si>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</si>
  <si>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</si>
  <si>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</si>
  <si>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</si>
  <si>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</si>
  <si>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</si>
  <si>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</si>
  <si>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</si>
  <si>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</si>
  <si>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</si>
  <si>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</si>
  <si>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</si>
  <si>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規定部品の形式</t>
    <rPh sb="0" eb="2">
      <t>キテイ</t>
    </rPh>
    <rPh sb="2" eb="4">
      <t>ブヒン</t>
    </rPh>
    <rPh sb="5" eb="7">
      <t>ケイシキ</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</si>
  <si>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</si>
  <si>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</si>
  <si>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</si>
  <si>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規定値 :</t>
    <rPh sb="0" eb="2">
      <t>キテイ</t>
    </rPh>
    <rPh sb="2" eb="3">
      <t>チ</t>
    </rPh>
    <phoneticPr fontId="20"/>
  </si>
  <si>
    <t>(4)</t>
    <phoneticPr fontId="20"/>
  </si>
  <si>
    <t>mm</t>
    <phoneticPr fontId="20"/>
  </si>
  <si>
    <t>取付けが堅固でないこと｡</t>
    <rPh sb="0" eb="2">
      <t>トリツ</t>
    </rPh>
    <rPh sb="4" eb="5">
      <t>カタ</t>
    </rPh>
    <rPh sb="5" eb="6">
      <t>コ</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</si>
  <si>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</si>
  <si>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</si>
  <si>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</si>
  <si>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ー</t>
    <phoneticPr fontId="20"/>
  </si>
  <si>
    <t>ー</t>
    <phoneticPr fontId="20"/>
  </si>
  <si>
    <t>過度の変形があること。</t>
    <rPh sb="0" eb="2">
      <t>カド</t>
    </rPh>
    <rPh sb="3" eb="5">
      <t>ヘンケイ</t>
    </rPh>
    <phoneticPr fontId="20"/>
  </si>
  <si>
    <t>型式</t>
    <rPh sb="0" eb="2">
      <t>カタシキ</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</si>
  <si>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</si>
  <si>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</si>
  <si>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</si>
  <si>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</si>
  <si>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</si>
  <si>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</si>
  <si>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</si>
  <si>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規定値：</t>
    <rPh sb="0" eb="3">
      <t>キテイチ</t>
    </rPh>
    <phoneticPr fontId="20"/>
  </si>
  <si>
    <t>〇</t>
    <phoneticPr fontId="20"/>
  </si>
  <si>
    <t>ー</t>
    <phoneticPr fontId="20"/>
  </si>
  <si>
    <t>安全制御ﾌﾟﾛｸﾞﾗﾑ</t>
    <rPh sb="0" eb="2">
      <t>アンゼン</t>
    </rPh>
    <rPh sb="2" eb="4">
      <t>セイギョ</t>
    </rPh>
    <phoneticPr fontId="20"/>
  </si>
  <si>
    <t>型式：</t>
    <rPh sb="0" eb="2">
      <t>カタシキ</t>
    </rPh>
    <phoneticPr fontId="20"/>
  </si>
  <si>
    <t>型</t>
    <rPh sb="0" eb="1">
      <t>カタ</t>
    </rPh>
    <phoneticPr fontId="20"/>
  </si>
  <si>
    <t>基板上の表示</t>
    <rPh sb="0" eb="2">
      <t>キバン</t>
    </rPh>
    <rPh sb="2" eb="3">
      <t>ジョウ</t>
    </rPh>
    <rPh sb="4" eb="6">
      <t>ヒョウジ</t>
    </rPh>
    <phoneticPr fontId="20"/>
  </si>
  <si>
    <t>積載</t>
    <rPh sb="0" eb="2">
      <t>セキサイ</t>
    </rPh>
    <phoneticPr fontId="20"/>
  </si>
  <si>
    <t>速度</t>
    <rPh sb="0" eb="2">
      <t>ソクド</t>
    </rPh>
    <phoneticPr fontId="20"/>
  </si>
  <si>
    <t>リレー</t>
    <phoneticPr fontId="20"/>
  </si>
  <si>
    <t>つま先保護板</t>
    <rPh sb="2" eb="3">
      <t>サキ</t>
    </rPh>
    <rPh sb="3" eb="5">
      <t>ホゴ</t>
    </rPh>
    <rPh sb="5" eb="6">
      <t>イタ</t>
    </rPh>
    <phoneticPr fontId="20"/>
  </si>
  <si>
    <t>特定距離</t>
    <rPh sb="0" eb="2">
      <t>トクテイ</t>
    </rPh>
    <rPh sb="2" eb="4">
      <t>キョリ</t>
    </rPh>
    <phoneticPr fontId="20"/>
  </si>
  <si>
    <t>mm</t>
    <phoneticPr fontId="20"/>
  </si>
  <si>
    <t>昭和</t>
    <rPh sb="0" eb="2">
      <t>ショウワ</t>
    </rPh>
    <phoneticPr fontId="20"/>
  </si>
  <si>
    <t>平成</t>
    <rPh sb="0" eb="2">
      <t>ヘイセイ</t>
    </rPh>
    <phoneticPr fontId="20"/>
  </si>
  <si>
    <t>起動回数</t>
    <rPh sb="0" eb="2">
      <t>キドウ</t>
    </rPh>
    <rPh sb="2" eb="4">
      <t>カイスウ</t>
    </rPh>
    <phoneticPr fontId="20"/>
  </si>
  <si>
    <t>年</t>
    <rPh sb="0" eb="1">
      <t>ネン</t>
    </rPh>
    <phoneticPr fontId="20"/>
  </si>
  <si>
    <t>起動回数が150万回を超えていること又は設置後5年を経過していること。</t>
    <rPh sb="0" eb="2">
      <t>キドウ</t>
    </rPh>
    <rPh sb="2" eb="4">
      <t>カイスウ</t>
    </rPh>
    <rPh sb="8" eb="10">
      <t>マンカイ</t>
    </rPh>
    <rPh sb="11" eb="12">
      <t>コ</t>
    </rPh>
    <rPh sb="18" eb="19">
      <t>マタ</t>
    </rPh>
    <rPh sb="20" eb="22">
      <t>セッチ</t>
    </rPh>
    <rPh sb="22" eb="23">
      <t>ゴ</t>
    </rPh>
    <rPh sb="24" eb="25">
      <t>ネン</t>
    </rPh>
    <rPh sb="26" eb="28">
      <t>ケイカ</t>
    </rPh>
    <phoneticPr fontId="20"/>
  </si>
  <si>
    <t>経年を確認する。</t>
    <rPh sb="0" eb="2">
      <t>ケイネン</t>
    </rPh>
    <rPh sb="3" eb="5">
      <t>カクニン</t>
    </rPh>
    <phoneticPr fontId="20"/>
  </si>
  <si>
    <t>S1,S2,UDX</t>
    <phoneticPr fontId="20"/>
  </si>
  <si>
    <t>稼働回数又は経年を確認する。</t>
    <rPh sb="0" eb="2">
      <t>カドウ</t>
    </rPh>
    <rPh sb="2" eb="4">
      <t>カイスウ</t>
    </rPh>
    <rPh sb="4" eb="5">
      <t>マタ</t>
    </rPh>
    <rPh sb="6" eb="8">
      <t>ケイネン</t>
    </rPh>
    <rPh sb="9" eb="11">
      <t>カクニン</t>
    </rPh>
    <phoneticPr fontId="20"/>
  </si>
  <si>
    <t>起動回数がS1,S2 300万回、UDX　1,000万回超えていること又は設置後10年を経過していること。</t>
    <rPh sb="0" eb="2">
      <t>キドウ</t>
    </rPh>
    <rPh sb="2" eb="4">
      <t>カイスウ</t>
    </rPh>
    <rPh sb="14" eb="16">
      <t>マンカイ</t>
    </rPh>
    <rPh sb="26" eb="28">
      <t>マンカイ</t>
    </rPh>
    <rPh sb="28" eb="29">
      <t>コ</t>
    </rPh>
    <rPh sb="35" eb="36">
      <t>マタ</t>
    </rPh>
    <rPh sb="37" eb="39">
      <t>セッチ</t>
    </rPh>
    <rPh sb="39" eb="40">
      <t>ゴ</t>
    </rPh>
    <rPh sb="42" eb="43">
      <t>ネン</t>
    </rPh>
    <rPh sb="44" eb="46">
      <t>ケイカ</t>
    </rPh>
    <phoneticPr fontId="20"/>
  </si>
  <si>
    <t>電磁接触器の経年</t>
    <rPh sb="0" eb="2">
      <t>デンジ</t>
    </rPh>
    <rPh sb="2" eb="4">
      <t>セッショク</t>
    </rPh>
    <rPh sb="4" eb="5">
      <t>キ</t>
    </rPh>
    <rPh sb="6" eb="8">
      <t>ケイネン</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</si>
  <si>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</si>
  <si>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</si>
  <si>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ー</t>
    <phoneticPr fontId="20"/>
  </si>
  <si>
    <t>経年</t>
    <rPh sb="0" eb="2">
      <t>ケイネン</t>
    </rPh>
    <phoneticPr fontId="20"/>
  </si>
  <si>
    <t>実測値</t>
    <rPh sb="0" eb="3">
      <t>ジッソクチ</t>
    </rPh>
    <phoneticPr fontId="20"/>
  </si>
  <si>
    <t>厚さ治工具によりパッドの厚さを確認する。</t>
    <rPh sb="0" eb="1">
      <t>アツ</t>
    </rPh>
    <rPh sb="2" eb="5">
      <t>ジコウグ</t>
    </rPh>
    <rPh sb="12" eb="13">
      <t>アツ</t>
    </rPh>
    <rPh sb="15" eb="17">
      <t>カクニン</t>
    </rPh>
    <phoneticPr fontId="20"/>
  </si>
  <si>
    <t>ENNNUN-2187</t>
    <phoneticPr fontId="20"/>
  </si>
  <si>
    <t>ENNNUN-2188</t>
    <phoneticPr fontId="20"/>
  </si>
  <si>
    <t>治工具2段目まで入る。</t>
    <rPh sb="0" eb="3">
      <t>ジコウグ</t>
    </rPh>
    <rPh sb="4" eb="6">
      <t>ダンメ</t>
    </rPh>
    <rPh sb="8" eb="9">
      <t>ハイ</t>
    </rPh>
    <phoneticPr fontId="20"/>
  </si>
  <si>
    <t>治工具1段目は入るが2段目は入らない。</t>
    <rPh sb="0" eb="3">
      <t>ジコウグ</t>
    </rPh>
    <rPh sb="4" eb="6">
      <t>ダンメ</t>
    </rPh>
    <rPh sb="7" eb="8">
      <t>ハイ</t>
    </rPh>
    <rPh sb="11" eb="13">
      <t>ダンメ</t>
    </rPh>
    <rPh sb="14" eb="15">
      <t>ハイ</t>
    </rPh>
    <phoneticPr fontId="20"/>
  </si>
  <si>
    <t>治工具1段目が入らない。</t>
    <rPh sb="0" eb="3">
      <t>ジコウグ</t>
    </rPh>
    <rPh sb="4" eb="6">
      <t>ダンメ</t>
    </rPh>
    <rPh sb="7" eb="8">
      <t>ハイ</t>
    </rPh>
    <phoneticPr fontId="20"/>
  </si>
  <si>
    <t>万回</t>
    <rPh sb="0" eb="1">
      <t>マン</t>
    </rPh>
    <rPh sb="1" eb="2">
      <t>カイ</t>
    </rPh>
    <phoneticPr fontId="20"/>
  </si>
  <si>
    <t>ー</t>
    <phoneticPr fontId="20"/>
  </si>
  <si>
    <t>前回　：</t>
    <rPh sb="0" eb="2">
      <t>ゼンカイ</t>
    </rPh>
    <phoneticPr fontId="20"/>
  </si>
  <si>
    <t>DBNVM-1</t>
    <phoneticPr fontId="20"/>
  </si>
  <si>
    <t>DBNVM-2</t>
    <phoneticPr fontId="20"/>
  </si>
  <si>
    <t>元号</t>
    <rPh sb="0" eb="2">
      <t>ゲンゴウ</t>
    </rPh>
    <phoneticPr fontId="20"/>
  </si>
  <si>
    <t>判定</t>
    <rPh sb="0" eb="2">
      <t>ハンテイ</t>
    </rPh>
    <phoneticPr fontId="20"/>
  </si>
  <si>
    <t>変化基準</t>
    <rPh sb="0" eb="2">
      <t>ヘンカ</t>
    </rPh>
    <rPh sb="2" eb="4">
      <t>キジュン</t>
    </rPh>
    <phoneticPr fontId="20"/>
  </si>
  <si>
    <t>変化量</t>
    <rPh sb="0" eb="2">
      <t>ヘンカ</t>
    </rPh>
    <rPh sb="2" eb="3">
      <t>リョウ</t>
    </rPh>
    <phoneticPr fontId="20"/>
  </si>
  <si>
    <t>変化合否</t>
    <rPh sb="0" eb="2">
      <t>ヘンカ</t>
    </rPh>
    <rPh sb="2" eb="4">
      <t>ゴウヒ</t>
    </rPh>
    <phoneticPr fontId="20"/>
  </si>
  <si>
    <t>目視により確認する。</t>
    <rPh sb="0" eb="2">
      <t>モクシ</t>
    </rPh>
    <rPh sb="5" eb="7">
      <t>カクニン</t>
    </rPh>
    <phoneticPr fontId="20"/>
  </si>
  <si>
    <t>右</t>
    <rPh sb="0" eb="1">
      <t>ミギ</t>
    </rPh>
    <phoneticPr fontId="20"/>
  </si>
  <si>
    <t>左</t>
    <rPh sb="0" eb="1">
      <t>ヒダリ</t>
    </rPh>
    <phoneticPr fontId="20"/>
  </si>
  <si>
    <t>総合判定</t>
    <rPh sb="0" eb="2">
      <t>ソウゴウ</t>
    </rPh>
    <rPh sb="2" eb="4">
      <t>ハンテイ</t>
    </rPh>
    <phoneticPr fontId="20"/>
  </si>
  <si>
    <t>目視及び触手により
確認する｡</t>
    <rPh sb="0" eb="2">
      <t>モクシ</t>
    </rPh>
    <rPh sb="2" eb="3">
      <t>オヨ</t>
    </rPh>
    <rPh sb="4" eb="6">
      <t>ショクシュ</t>
    </rPh>
    <rPh sb="10" eb="12">
      <t>カクニン</t>
    </rPh>
    <phoneticPr fontId="20"/>
  </si>
  <si>
    <t>S1,S2</t>
    <phoneticPr fontId="20"/>
  </si>
  <si>
    <t>万回</t>
    <rPh sb="0" eb="2">
      <t>マンカイ</t>
    </rPh>
    <phoneticPr fontId="20"/>
  </si>
  <si>
    <t>UDX</t>
    <phoneticPr fontId="20"/>
  </si>
  <si>
    <t>回数</t>
    <rPh sb="0" eb="2">
      <t>カイスウ</t>
    </rPh>
    <phoneticPr fontId="20"/>
  </si>
  <si>
    <t>BS</t>
    <phoneticPr fontId="20"/>
  </si>
  <si>
    <t>規定値、左右の制動距離、前回値を入力すると自動で判定される。</t>
    <rPh sb="0" eb="3">
      <t>キテイチ</t>
    </rPh>
    <rPh sb="4" eb="6">
      <t>サユウ</t>
    </rPh>
    <rPh sb="7" eb="9">
      <t>セイドウ</t>
    </rPh>
    <rPh sb="9" eb="11">
      <t>キョリ</t>
    </rPh>
    <rPh sb="12" eb="14">
      <t>ゼンカイ</t>
    </rPh>
    <rPh sb="14" eb="15">
      <t>チ</t>
    </rPh>
    <rPh sb="16" eb="18">
      <t>ニュウリョク</t>
    </rPh>
    <rPh sb="21" eb="23">
      <t>ジドウ</t>
    </rPh>
    <rPh sb="24" eb="26">
      <t>ハンテイ</t>
    </rPh>
    <phoneticPr fontId="20"/>
  </si>
  <si>
    <t>結果</t>
    <rPh sb="0" eb="2">
      <t>ケッカ</t>
    </rPh>
    <phoneticPr fontId="20"/>
  </si>
  <si>
    <t>結果を選択すると自動で判定される。</t>
    <rPh sb="0" eb="2">
      <t>ケッカ</t>
    </rPh>
    <rPh sb="3" eb="5">
      <t>センタク</t>
    </rPh>
    <rPh sb="8" eb="10">
      <t>ジドウ</t>
    </rPh>
    <rPh sb="11" eb="13">
      <t>ハンテイ</t>
    </rPh>
    <phoneticPr fontId="20"/>
  </si>
  <si>
    <t>起動回数及び経年を入力すると自動で判定される。</t>
    <rPh sb="0" eb="2">
      <t>キドウ</t>
    </rPh>
    <rPh sb="2" eb="4">
      <t>カイスウ</t>
    </rPh>
    <rPh sb="4" eb="5">
      <t>オヨ</t>
    </rPh>
    <rPh sb="6" eb="8">
      <t>ケイネン</t>
    </rPh>
    <rPh sb="9" eb="11">
      <t>ニュウリョク</t>
    </rPh>
    <rPh sb="14" eb="16">
      <t>ジドウ</t>
    </rPh>
    <rPh sb="17" eb="19">
      <t>ハンテイ</t>
    </rPh>
    <phoneticPr fontId="20"/>
  </si>
  <si>
    <t>手動で判定する。</t>
    <rPh sb="0" eb="2">
      <t>シュドウ</t>
    </rPh>
    <rPh sb="3" eb="5">
      <t>ハンテイ</t>
    </rPh>
    <phoneticPr fontId="20"/>
  </si>
  <si>
    <t>各リレーの起動回数及び経年を入力すると自動で判定される。</t>
    <rPh sb="0" eb="1">
      <t>カク</t>
    </rPh>
    <rPh sb="5" eb="7">
      <t>キドウ</t>
    </rPh>
    <rPh sb="7" eb="9">
      <t>カイスウ</t>
    </rPh>
    <rPh sb="9" eb="10">
      <t>オヨ</t>
    </rPh>
    <rPh sb="11" eb="13">
      <t>ケイネン</t>
    </rPh>
    <rPh sb="14" eb="16">
      <t>ニュウリョク</t>
    </rPh>
    <rPh sb="19" eb="21">
      <t>ジドウ</t>
    </rPh>
    <rPh sb="22" eb="24">
      <t>ハンテイ</t>
    </rPh>
    <phoneticPr fontId="20"/>
  </si>
  <si>
    <t>実測値を入力すると自動で判定される。</t>
    <rPh sb="0" eb="3">
      <t>ジッソクチ</t>
    </rPh>
    <rPh sb="4" eb="6">
      <t>ニュウリョク</t>
    </rPh>
    <rPh sb="9" eb="11">
      <t>ジドウ</t>
    </rPh>
    <rPh sb="12" eb="14">
      <t>ハンテイ</t>
    </rPh>
    <phoneticPr fontId="20"/>
  </si>
  <si>
    <t>動作位置を入力すると自動で判定される。</t>
    <rPh sb="0" eb="2">
      <t>ドウサ</t>
    </rPh>
    <rPh sb="2" eb="4">
      <t>イチ</t>
    </rPh>
    <rPh sb="5" eb="7">
      <t>ニュウリョク</t>
    </rPh>
    <rPh sb="10" eb="12">
      <t>ジドウ</t>
    </rPh>
    <rPh sb="13" eb="15">
      <t>ハンテイ</t>
    </rPh>
    <phoneticPr fontId="20"/>
  </si>
  <si>
    <t>経年を入力すると自動で判定される。</t>
    <rPh sb="0" eb="2">
      <t>ケイネン</t>
    </rPh>
    <rPh sb="3" eb="5">
      <t>ニュウリョク</t>
    </rPh>
    <rPh sb="8" eb="10">
      <t>ジドウ</t>
    </rPh>
    <rPh sb="11" eb="13">
      <t>ハンテイ</t>
    </rPh>
    <phoneticPr fontId="20"/>
  </si>
  <si>
    <t>B型式</t>
    <rPh sb="1" eb="3">
      <t>カタシキ</t>
    </rPh>
    <phoneticPr fontId="20"/>
  </si>
  <si>
    <t>EC-5415SM-C-130</t>
    <phoneticPr fontId="20"/>
  </si>
  <si>
    <t>巻上機</t>
    <rPh sb="0" eb="2">
      <t>マキアゲ</t>
    </rPh>
    <rPh sb="2" eb="3">
      <t>キ</t>
    </rPh>
    <phoneticPr fontId="20"/>
  </si>
  <si>
    <t>制動距離：</t>
    <rPh sb="0" eb="2">
      <t>セイドウ</t>
    </rPh>
    <rPh sb="2" eb="4">
      <t>キョリ</t>
    </rPh>
    <phoneticPr fontId="20"/>
  </si>
  <si>
    <t>B検査判定</t>
    <rPh sb="1" eb="3">
      <t>ケンサ</t>
    </rPh>
    <rPh sb="3" eb="5">
      <t>ハンテイ</t>
    </rPh>
    <phoneticPr fontId="20"/>
  </si>
  <si>
    <t>B検査測定</t>
    <rPh sb="1" eb="3">
      <t>ケンサ</t>
    </rPh>
    <rPh sb="3" eb="5">
      <t>ソクテイ</t>
    </rPh>
    <phoneticPr fontId="20"/>
  </si>
  <si>
    <t>型式</t>
    <rPh sb="0" eb="2">
      <t>カタシキ</t>
    </rPh>
    <phoneticPr fontId="20"/>
  </si>
  <si>
    <t>型式を選択すると自動で判定される。</t>
    <rPh sb="0" eb="2">
      <t>カタシキ</t>
    </rPh>
    <rPh sb="3" eb="5">
      <t>センタク</t>
    </rPh>
    <rPh sb="8" eb="10">
      <t>ジドウ</t>
    </rPh>
    <rPh sb="11" eb="13">
      <t>ハンテイ</t>
    </rPh>
    <phoneticPr fontId="20"/>
  </si>
  <si>
    <t>DBNVM-3</t>
    <phoneticPr fontId="20"/>
  </si>
  <si>
    <t>パッドの溝が見えない。</t>
    <rPh sb="4" eb="5">
      <t>ミゾ</t>
    </rPh>
    <rPh sb="6" eb="7">
      <t>ミ</t>
    </rPh>
    <phoneticPr fontId="20"/>
  </si>
  <si>
    <t>・取り付けが強固でないこと。</t>
    <phoneticPr fontId="20"/>
  </si>
  <si>
    <t>・著しい変形、破損、錆、腐食があること。</t>
    <phoneticPr fontId="20"/>
  </si>
  <si>
    <t>要重点点検：パッド溝深さがが0.5mm未満であること。（0.5mmのピアノ線が入らないこと。）</t>
    <rPh sb="0" eb="1">
      <t>ヨウ</t>
    </rPh>
    <rPh sb="1" eb="3">
      <t>ジュウテン</t>
    </rPh>
    <rPh sb="3" eb="5">
      <t>テンケン</t>
    </rPh>
    <rPh sb="9" eb="10">
      <t>ミゾ</t>
    </rPh>
    <rPh sb="10" eb="11">
      <t>フカ</t>
    </rPh>
    <rPh sb="19" eb="21">
      <t>ミマン</t>
    </rPh>
    <rPh sb="37" eb="38">
      <t>セン</t>
    </rPh>
    <rPh sb="39" eb="40">
      <t>ハイ</t>
    </rPh>
    <phoneticPr fontId="20"/>
  </si>
  <si>
    <t>規定部品の型式が適正なものでないこと｡</t>
    <rPh sb="0" eb="2">
      <t>キテイ</t>
    </rPh>
    <rPh sb="2" eb="4">
      <t>ブヒン</t>
    </rPh>
    <rPh sb="5" eb="7">
      <t>カタシキ</t>
    </rPh>
    <rPh sb="8" eb="10">
      <t>テキセイ</t>
    </rPh>
    <phoneticPr fontId="20"/>
  </si>
  <si>
    <t>UDX:</t>
    <phoneticPr fontId="20"/>
  </si>
  <si>
    <t>S1,S2:</t>
    <phoneticPr fontId="20"/>
  </si>
  <si>
    <t>作動の状況</t>
    <rPh sb="0" eb="2">
      <t>サドウ</t>
    </rPh>
    <rPh sb="3" eb="5">
      <t>ジョウキョウ</t>
    </rPh>
    <phoneticPr fontId="20"/>
  </si>
  <si>
    <t>寿命</t>
    <rPh sb="0" eb="2">
      <t>ジュミョウ</t>
    </rPh>
    <phoneticPr fontId="20"/>
  </si>
  <si>
    <t>(8)</t>
    <phoneticPr fontId="20"/>
  </si>
  <si>
    <t>スイッチ全閉位置からの距離</t>
    <rPh sb="4" eb="6">
      <t>ゼンペイ</t>
    </rPh>
    <rPh sb="6" eb="8">
      <t>イチ</t>
    </rPh>
    <rPh sb="11" eb="13">
      <t>キョリ</t>
    </rPh>
    <phoneticPr fontId="20"/>
  </si>
  <si>
    <t>金尺等により測定する。</t>
    <rPh sb="0" eb="1">
      <t>カナ</t>
    </rPh>
    <rPh sb="1" eb="2">
      <t>ジャク</t>
    </rPh>
    <rPh sb="2" eb="3">
      <t>トウ</t>
    </rPh>
    <rPh sb="6" eb="8">
      <t>ソクテイ</t>
    </rPh>
    <phoneticPr fontId="20"/>
  </si>
  <si>
    <t>規定値を超えていること。</t>
    <rPh sb="0" eb="3">
      <t>キテイチ</t>
    </rPh>
    <rPh sb="4" eb="5">
      <t>コ</t>
    </rPh>
    <phoneticPr fontId="20"/>
  </si>
  <si>
    <t>測定値を入力すると自動で判定される。</t>
    <rPh sb="0" eb="3">
      <t>ソクテイチ</t>
    </rPh>
    <rPh sb="4" eb="6">
      <t>ニュウリョク</t>
    </rPh>
    <rPh sb="9" eb="11">
      <t>ジドウ</t>
    </rPh>
    <rPh sb="12" eb="14">
      <t>ハンテイ</t>
    </rPh>
    <phoneticPr fontId="20"/>
  </si>
  <si>
    <t>(1)</t>
    <phoneticPr fontId="20"/>
  </si>
  <si>
    <t>制御盤型式</t>
    <rPh sb="0" eb="3">
      <t>セイギョバン</t>
    </rPh>
    <rPh sb="3" eb="5">
      <t>カタシキ</t>
    </rPh>
    <phoneticPr fontId="20"/>
  </si>
  <si>
    <t>目視により確認する。</t>
    <rPh sb="0" eb="2">
      <t>モクシ</t>
    </rPh>
    <rPh sb="5" eb="7">
      <t>カクニン</t>
    </rPh>
    <phoneticPr fontId="20"/>
  </si>
  <si>
    <t>型式が、大臣認定を受けたものと異なること。</t>
    <rPh sb="0" eb="2">
      <t>カタシキ</t>
    </rPh>
    <rPh sb="4" eb="6">
      <t>ダイジン</t>
    </rPh>
    <rPh sb="6" eb="8">
      <t>ニンテイ</t>
    </rPh>
    <rPh sb="9" eb="10">
      <t>ウ</t>
    </rPh>
    <rPh sb="15" eb="16">
      <t>コト</t>
    </rPh>
    <phoneticPr fontId="20"/>
  </si>
  <si>
    <t>ー</t>
    <phoneticPr fontId="20"/>
  </si>
  <si>
    <t>(2)</t>
    <phoneticPr fontId="20"/>
  </si>
  <si>
    <t>(3)</t>
    <phoneticPr fontId="20"/>
  </si>
  <si>
    <t>(5)</t>
    <phoneticPr fontId="20"/>
  </si>
  <si>
    <t>(6)</t>
    <phoneticPr fontId="20"/>
  </si>
  <si>
    <t>(7)</t>
    <phoneticPr fontId="20"/>
  </si>
  <si>
    <t>(9)</t>
    <phoneticPr fontId="20"/>
  </si>
  <si>
    <t>制御盤  型式</t>
    <rPh sb="0" eb="3">
      <t>セイギョバン</t>
    </rPh>
    <rPh sb="5" eb="7">
      <t>カタシキ</t>
    </rPh>
    <phoneticPr fontId="20"/>
  </si>
  <si>
    <t>part no.</t>
    <phoneticPr fontId="20"/>
  </si>
  <si>
    <t>JAA26807CEZ164</t>
    <phoneticPr fontId="20"/>
  </si>
  <si>
    <t>JAA31414LAA</t>
    <phoneticPr fontId="20"/>
  </si>
  <si>
    <t>JAA31414LAA</t>
    <phoneticPr fontId="20"/>
  </si>
  <si>
    <t>JAA31414AAA</t>
    <phoneticPr fontId="20"/>
  </si>
  <si>
    <t>JAA31414HAA</t>
    <phoneticPr fontId="20"/>
  </si>
  <si>
    <t>JAA31414KAA</t>
    <phoneticPr fontId="20"/>
  </si>
  <si>
    <t>JAA31414CAA</t>
    <phoneticPr fontId="20"/>
  </si>
  <si>
    <t>JAA31414BAA</t>
    <phoneticPr fontId="20"/>
  </si>
  <si>
    <t>JAA31414DAA</t>
    <phoneticPr fontId="20"/>
  </si>
  <si>
    <t>JAA31414JAA</t>
    <phoneticPr fontId="20"/>
  </si>
  <si>
    <t>JAA31414EAA</t>
    <phoneticPr fontId="20"/>
  </si>
  <si>
    <t>JAA31414FAA</t>
    <phoneticPr fontId="20"/>
  </si>
  <si>
    <t>JAA31414GAA</t>
    <phoneticPr fontId="20"/>
  </si>
  <si>
    <t>JAA26807CEZ104</t>
    <phoneticPr fontId="20"/>
  </si>
  <si>
    <t>JAA26807CEZ124</t>
    <phoneticPr fontId="20"/>
  </si>
  <si>
    <t>JAA26807CEZ144</t>
    <phoneticPr fontId="20"/>
  </si>
  <si>
    <t>JAA26807CEZ204</t>
    <phoneticPr fontId="20"/>
  </si>
  <si>
    <t>JAA26807CEZ304</t>
    <phoneticPr fontId="20"/>
  </si>
  <si>
    <t>JAA26807CEZ404</t>
    <phoneticPr fontId="20"/>
  </si>
  <si>
    <t>JAA26807CEZ424</t>
    <phoneticPr fontId="20"/>
  </si>
  <si>
    <t>JAA26807CEZ512</t>
    <phoneticPr fontId="20"/>
  </si>
  <si>
    <t>JAA26807CEZ612</t>
    <phoneticPr fontId="20"/>
  </si>
  <si>
    <t>JAA26807CEZ622</t>
    <phoneticPr fontId="20"/>
  </si>
  <si>
    <t>パート</t>
    <phoneticPr fontId="20"/>
  </si>
  <si>
    <t>ソフト</t>
    <phoneticPr fontId="20"/>
  </si>
  <si>
    <t>21311ACF/21310ACW</t>
  </si>
  <si>
    <t>21311ACF/21310ACT</t>
  </si>
  <si>
    <t>目視もしくは保守ツールにて確認した表示を入力すると自動で判定される。（両方又は片方でも判定）</t>
    <rPh sb="0" eb="2">
      <t>モクシ</t>
    </rPh>
    <rPh sb="6" eb="8">
      <t>ホシュ</t>
    </rPh>
    <rPh sb="13" eb="15">
      <t>カクニン</t>
    </rPh>
    <rPh sb="17" eb="19">
      <t>ヒョウジ</t>
    </rPh>
    <rPh sb="20" eb="22">
      <t>ニュウリョク</t>
    </rPh>
    <rPh sb="25" eb="27">
      <t>ジドウ</t>
    </rPh>
    <rPh sb="28" eb="30">
      <t>ハンテイ</t>
    </rPh>
    <rPh sb="35" eb="37">
      <t>リョウホウ</t>
    </rPh>
    <rPh sb="37" eb="38">
      <t>マタ</t>
    </rPh>
    <rPh sb="39" eb="41">
      <t>カタホウ</t>
    </rPh>
    <rPh sb="43" eb="45">
      <t>ハンテイ</t>
    </rPh>
    <phoneticPr fontId="20"/>
  </si>
  <si>
    <t>しゅう動面の油の付着の状況</t>
    <rPh sb="3" eb="4">
      <t>ドウ</t>
    </rPh>
    <rPh sb="4" eb="5">
      <t>メン</t>
    </rPh>
    <rPh sb="6" eb="7">
      <t>アブラ</t>
    </rPh>
    <rPh sb="8" eb="10">
      <t>フチャク</t>
    </rPh>
    <rPh sb="11" eb="13">
      <t>ジョウキョウ</t>
    </rPh>
    <phoneticPr fontId="20"/>
  </si>
  <si>
    <t>しゅう動面に油が付着していること。</t>
    <rPh sb="3" eb="4">
      <t>ドウ</t>
    </rPh>
    <rPh sb="4" eb="5">
      <t>メン</t>
    </rPh>
    <rPh sb="6" eb="7">
      <t>アブラ</t>
    </rPh>
    <rPh sb="8" eb="10">
      <t>フチャク</t>
    </rPh>
    <phoneticPr fontId="20"/>
  </si>
  <si>
    <t>油の流出状況</t>
    <rPh sb="0" eb="1">
      <t>アブラ</t>
    </rPh>
    <rPh sb="1" eb="2">
      <t>ハイユ</t>
    </rPh>
    <rPh sb="2" eb="4">
      <t>リュウシュツ</t>
    </rPh>
    <rPh sb="4" eb="6">
      <t>ジョウキョウ</t>
    </rPh>
    <phoneticPr fontId="20"/>
  </si>
  <si>
    <t>型式が、大臣認定を受けたものと異なること。</t>
    <rPh sb="0" eb="2">
      <t>カタシキ</t>
    </rPh>
    <rPh sb="4" eb="6">
      <t>ダイジン</t>
    </rPh>
    <rPh sb="6" eb="8">
      <t>ニンテイ</t>
    </rPh>
    <rPh sb="9" eb="10">
      <t>ウ</t>
    </rPh>
    <rPh sb="15" eb="16">
      <t>コト</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</si>
  <si>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</si>
  <si>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実測値：</t>
    <rPh sb="0" eb="3">
      <t>ジッソクチ</t>
    </rPh>
    <phoneticPr fontId="20"/>
  </si>
  <si>
    <t>経過：</t>
    <rPh sb="0" eb="2">
      <t>ケイカ</t>
    </rPh>
    <phoneticPr fontId="20"/>
  </si>
  <si>
    <t>EC-5421SM-C-112</t>
    <phoneticPr fontId="20"/>
  </si>
  <si>
    <t>21311ACF/21310ACV</t>
    <phoneticPr fontId="20"/>
  </si>
  <si>
    <t>21311ACF/21310ACT</t>
    <phoneticPr fontId="20"/>
  </si>
  <si>
    <t>：</t>
    <phoneticPr fontId="20"/>
  </si>
  <si>
    <t>M型式</t>
    <rPh sb="1" eb="3">
      <t>カタシキ</t>
    </rPh>
    <phoneticPr fontId="20"/>
  </si>
  <si>
    <t>20229AAB</t>
    <phoneticPr fontId="20"/>
  </si>
  <si>
    <t>20229AAC</t>
    <phoneticPr fontId="20"/>
  </si>
  <si>
    <t>銘板</t>
    <rPh sb="0" eb="2">
      <t>メイバン</t>
    </rPh>
    <phoneticPr fontId="20"/>
  </si>
  <si>
    <t>ENNNUN-2289</t>
    <phoneticPr fontId="20"/>
  </si>
  <si>
    <t>制御盤に取り付けられた銘板の物件毎に指定された速度からの停止距離が基準値を超えていること。又は停止距離の変化量が基準値の15% を超えていること。</t>
    <rPh sb="0" eb="3">
      <t>セイギョバン</t>
    </rPh>
    <rPh sb="4" eb="5">
      <t>ト</t>
    </rPh>
    <rPh sb="6" eb="7">
      <t>ツ</t>
    </rPh>
    <rPh sb="11" eb="13">
      <t>メイバン</t>
    </rPh>
    <rPh sb="14" eb="16">
      <t>ブッケン</t>
    </rPh>
    <rPh sb="16" eb="17">
      <t>マイ</t>
    </rPh>
    <rPh sb="18" eb="20">
      <t>シテイ</t>
    </rPh>
    <rPh sb="23" eb="25">
      <t>ソクド</t>
    </rPh>
    <rPh sb="28" eb="30">
      <t>テイシ</t>
    </rPh>
    <rPh sb="30" eb="32">
      <t>キョリ</t>
    </rPh>
    <rPh sb="33" eb="36">
      <t>キジュンチ</t>
    </rPh>
    <rPh sb="37" eb="38">
      <t>コ</t>
    </rPh>
    <rPh sb="45" eb="46">
      <t>マタ</t>
    </rPh>
    <rPh sb="47" eb="49">
      <t>テイシ</t>
    </rPh>
    <rPh sb="49" eb="51">
      <t>キョリ</t>
    </rPh>
    <rPh sb="52" eb="54">
      <t>ヘンカ</t>
    </rPh>
    <rPh sb="54" eb="55">
      <t>リョウ</t>
    </rPh>
    <rPh sb="56" eb="59">
      <t>キジュンチ</t>
    </rPh>
    <rPh sb="65" eb="66">
      <t>コ</t>
    </rPh>
    <phoneticPr fontId="20"/>
  </si>
  <si>
    <t>基準値:</t>
    <rPh sb="0" eb="3">
      <t>キジュンチ</t>
    </rPh>
    <phoneticPr fontId="20"/>
  </si>
  <si>
    <t>mm 未満であること｡</t>
    <rPh sb="3" eb="5">
      <t>ミマン</t>
    </rPh>
    <phoneticPr fontId="20"/>
  </si>
  <si>
    <t>±60</t>
    <phoneticPr fontId="20"/>
  </si>
  <si>
    <t>±60</t>
    <phoneticPr fontId="20"/>
  </si>
  <si>
    <t>目視及び触診により確認する｡</t>
    <rPh sb="0" eb="2">
      <t>モクシ</t>
    </rPh>
    <rPh sb="2" eb="3">
      <t>オヨ</t>
    </rPh>
    <rPh sb="4" eb="6">
      <t>ショクシン</t>
    </rPh>
    <rPh sb="9" eb="11">
      <t>カクニン</t>
    </rPh>
    <phoneticPr fontId="20"/>
  </si>
  <si>
    <t>パッドの厚さの状況</t>
    <rPh sb="4" eb="5">
      <t>アツ</t>
    </rPh>
    <rPh sb="7" eb="9">
      <t>ジョウキョウ</t>
    </rPh>
    <phoneticPr fontId="20"/>
  </si>
  <si>
    <t>令和</t>
    <rPh sb="0" eb="1">
      <t>レイ</t>
    </rPh>
    <rPh sb="1" eb="2">
      <t>ワ</t>
    </rPh>
    <phoneticPr fontId="20"/>
  </si>
  <si>
    <t>ENNNUN-2462</t>
    <phoneticPr fontId="20"/>
  </si>
  <si>
    <t>DBNVM-1A</t>
    <phoneticPr fontId="20"/>
  </si>
  <si>
    <t>20229AAA</t>
    <phoneticPr fontId="20"/>
  </si>
  <si>
    <t>ENNNUN-2463</t>
    <phoneticPr fontId="20"/>
  </si>
  <si>
    <t>DBNVM-2A</t>
    <phoneticPr fontId="20"/>
  </si>
  <si>
    <t>JAA26807CEZ164</t>
    <phoneticPr fontId="20"/>
  </si>
  <si>
    <t>S1,S2,UDX</t>
    <phoneticPr fontId="20"/>
  </si>
  <si>
    <t>20229AAA</t>
    <phoneticPr fontId="20"/>
  </si>
  <si>
    <t>～</t>
    <phoneticPr fontId="20"/>
  </si>
  <si>
    <t>要是正：ﾊﾟｯﾄﾞ溝深さが０mm未満であること。（パッド溝が見れないこと。）</t>
    <rPh sb="0" eb="1">
      <t>ヨウ</t>
    </rPh>
    <rPh sb="1" eb="3">
      <t>ゼセイ</t>
    </rPh>
    <rPh sb="9" eb="10">
      <t>ミゾ</t>
    </rPh>
    <rPh sb="10" eb="11">
      <t>フカ</t>
    </rPh>
    <rPh sb="16" eb="18">
      <t>ミマン</t>
    </rPh>
    <rPh sb="28" eb="29">
      <t>ミゾ</t>
    </rPh>
    <rPh sb="30" eb="31">
      <t>ミ</t>
    </rPh>
    <phoneticPr fontId="20"/>
  </si>
  <si>
    <t>要是正：隙間が3mm未満であること。（治工具1段目が入らないこと。）</t>
    <rPh sb="0" eb="1">
      <t>ヨウ</t>
    </rPh>
    <rPh sb="1" eb="3">
      <t>ゼセイ</t>
    </rPh>
    <rPh sb="4" eb="6">
      <t>スキマ</t>
    </rPh>
    <rPh sb="10" eb="12">
      <t>ミマン</t>
    </rPh>
    <rPh sb="19" eb="22">
      <t>ジコウグ</t>
    </rPh>
    <rPh sb="23" eb="25">
      <t>ダンメ</t>
    </rPh>
    <rPh sb="26" eb="27">
      <t>ハイ</t>
    </rPh>
    <phoneticPr fontId="20"/>
  </si>
  <si>
    <t>要重点点検：隙間が3.5mm未満であること。（治工具1段目が入るが2段目が入らないこと。）</t>
    <rPh sb="0" eb="1">
      <t>ヨウ</t>
    </rPh>
    <rPh sb="1" eb="3">
      <t>ジュウテン</t>
    </rPh>
    <rPh sb="3" eb="5">
      <t>テンケン</t>
    </rPh>
    <rPh sb="6" eb="8">
      <t>スキマ</t>
    </rPh>
    <rPh sb="14" eb="16">
      <t>ミマン</t>
    </rPh>
    <rPh sb="23" eb="26">
      <t>ジコウグ</t>
    </rPh>
    <rPh sb="27" eb="29">
      <t>ダンメ</t>
    </rPh>
    <rPh sb="30" eb="31">
      <t>ハイ</t>
    </rPh>
    <rPh sb="34" eb="36">
      <t>ダンメ</t>
    </rPh>
    <rPh sb="37" eb="38">
      <t>ハイ</t>
    </rPh>
    <phoneticPr fontId="20"/>
  </si>
  <si>
    <t>+</t>
    <phoneticPr fontId="20"/>
  </si>
  <si>
    <t>基盤等に記載されたﾌﾟﾛｸﾞﾗﾑ型式が、大臣認定をうけたものと異なること。（保守ﾂｰﾙ）</t>
    <rPh sb="0" eb="2">
      <t>キバン</t>
    </rPh>
    <rPh sb="2" eb="3">
      <t>トウ</t>
    </rPh>
    <rPh sb="4" eb="6">
      <t>キサイ</t>
    </rPh>
    <rPh sb="16" eb="18">
      <t>カタシキ</t>
    </rPh>
    <rPh sb="20" eb="22">
      <t>ダイジン</t>
    </rPh>
    <rPh sb="22" eb="24">
      <t>ニンテイ</t>
    </rPh>
    <rPh sb="31" eb="32">
      <t>コト</t>
    </rPh>
    <rPh sb="38" eb="40">
      <t>ホシュ</t>
    </rPh>
    <phoneticPr fontId="20"/>
  </si>
  <si>
    <t>基盤等に記載されたﾌﾟﾛｸﾞﾗﾑ型式が、大臣認定をうけたものと異なること。（目視）</t>
    <rPh sb="0" eb="2">
      <t>キバン</t>
    </rPh>
    <rPh sb="2" eb="3">
      <t>トウ</t>
    </rPh>
    <rPh sb="4" eb="6">
      <t>キサイ</t>
    </rPh>
    <rPh sb="16" eb="18">
      <t>カタシキ</t>
    </rPh>
    <rPh sb="20" eb="22">
      <t>ダイジン</t>
    </rPh>
    <rPh sb="22" eb="24">
      <t>ニンテイ</t>
    </rPh>
    <rPh sb="31" eb="32">
      <t>コト</t>
    </rPh>
    <rPh sb="38" eb="40">
      <t>モクシ</t>
    </rPh>
    <phoneticPr fontId="20"/>
  </si>
  <si>
    <t>安全制御ﾌﾟﾛｸﾞﾗﾑの型式を確認する。(目視又は保守ﾂｰﾙ）</t>
    <rPh sb="0" eb="2">
      <t>アンゼン</t>
    </rPh>
    <rPh sb="2" eb="4">
      <t>セイギョ</t>
    </rPh>
    <rPh sb="12" eb="14">
      <t>カタシキ</t>
    </rPh>
    <rPh sb="15" eb="17">
      <t>カクニン</t>
    </rPh>
    <rPh sb="21" eb="23">
      <t>モクシ</t>
    </rPh>
    <rPh sb="23" eb="24">
      <t>マタ</t>
    </rPh>
    <rPh sb="25" eb="27">
      <t>ホシュ</t>
    </rPh>
    <phoneticPr fontId="20"/>
  </si>
  <si>
    <t>特定距離感知装置</t>
    <rPh sb="0" eb="2">
      <t>トクテイ</t>
    </rPh>
    <rPh sb="2" eb="4">
      <t>キョリ</t>
    </rPh>
    <rPh sb="4" eb="6">
      <t>カンチ</t>
    </rPh>
    <rPh sb="6" eb="8">
      <t>ソウチ</t>
    </rPh>
    <phoneticPr fontId="20"/>
  </si>
  <si>
    <t>型式が、大臣認定を受けたものと異なること。　　　　　　　　　　　　　　</t>
    <rPh sb="0" eb="2">
      <t>カタシキ</t>
    </rPh>
    <rPh sb="4" eb="6">
      <t>ダイジン</t>
    </rPh>
    <rPh sb="6" eb="8">
      <t>ニンテイ</t>
    </rPh>
    <rPh sb="9" eb="10">
      <t>ウ</t>
    </rPh>
    <rPh sb="15" eb="16">
      <t>コト</t>
    </rPh>
    <phoneticPr fontId="20"/>
  </si>
  <si>
    <t>改善（予定）年月</t>
    <rPh sb="0" eb="2">
      <t>カイゼン</t>
    </rPh>
    <rPh sb="3" eb="5">
      <t>ヨテイ</t>
    </rPh>
    <rPh sb="6" eb="8">
      <t>ネンゲツ</t>
    </rPh>
    <phoneticPr fontId="20"/>
  </si>
  <si>
    <t>検査項目</t>
    <rPh sb="0" eb="2">
      <t>ケンサ</t>
    </rPh>
    <rPh sb="2" eb="4">
      <t>コウモク</t>
    </rPh>
    <phoneticPr fontId="20"/>
  </si>
  <si>
    <t>21311ACF/21310ACW型(DBNVM-1,2,1A,2A)　21311ACF/21310ACT型 (DBNVM-1,2,3,1A,2A)　21311ACF/21310ACV型 (DBNVM-3)</t>
    <rPh sb="17" eb="18">
      <t>カタ</t>
    </rPh>
    <rPh sb="53" eb="54">
      <t>カタ</t>
    </rPh>
    <rPh sb="92" eb="93">
      <t>カタ</t>
    </rPh>
    <phoneticPr fontId="20"/>
  </si>
  <si>
    <t>ﾌﾞﾚｰｷ開放時及び締結時の動作感知装置の接点信号を確認する。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6" eb="28">
      <t>カクニン</t>
    </rPh>
    <phoneticPr fontId="20"/>
  </si>
  <si>
    <t>ﾌﾞﾚｰｷの開閉と接点信号が一致していないこと。</t>
    <rPh sb="6" eb="8">
      <t>カイヘイ</t>
    </rPh>
    <rPh sb="9" eb="11">
      <t>セッテン</t>
    </rPh>
    <rPh sb="11" eb="13">
      <t>シンゴウ</t>
    </rPh>
    <rPh sb="14" eb="16">
      <t>イッチ</t>
    </rPh>
    <phoneticPr fontId="20"/>
  </si>
  <si>
    <t>ﾌﾞﾚｰｷﾊﾟｯﾄﾞの動作感知装置</t>
    <rPh sb="11" eb="13">
      <t>ドウサ</t>
    </rPh>
    <rPh sb="13" eb="15">
      <t>カンチ</t>
    </rPh>
    <rPh sb="15" eb="17">
      <t>ソウチ</t>
    </rPh>
    <phoneticPr fontId="20"/>
  </si>
  <si>
    <t>片側ﾌﾞﾚｰｷによる無負荷上昇時のかご停止距離を測定し、前回の定期検査時からの変化量を確認する。</t>
    <rPh sb="0" eb="2">
      <t>カタガワ</t>
    </rPh>
    <rPh sb="10" eb="13">
      <t>ムフカ</t>
    </rPh>
    <rPh sb="13" eb="15">
      <t>ジョウショウ</t>
    </rPh>
    <rPh sb="15" eb="16">
      <t>ジ</t>
    </rPh>
    <rPh sb="19" eb="21">
      <t>テイシ</t>
    </rPh>
    <rPh sb="21" eb="23">
      <t>キョリ</t>
    </rPh>
    <rPh sb="24" eb="26">
      <t>ソクテイ</t>
    </rPh>
    <rPh sb="28" eb="30">
      <t>ゼンカイ</t>
    </rPh>
    <rPh sb="31" eb="33">
      <t>テイキ</t>
    </rPh>
    <rPh sb="33" eb="35">
      <t>ケンサ</t>
    </rPh>
    <rPh sb="35" eb="36">
      <t>ジ</t>
    </rPh>
    <rPh sb="39" eb="41">
      <t>ヘンカ</t>
    </rPh>
    <rPh sb="41" eb="42">
      <t>リョウ</t>
    </rPh>
    <rPh sb="43" eb="45">
      <t>カクニン</t>
    </rPh>
    <phoneticPr fontId="20"/>
  </si>
  <si>
    <t>ﾌﾞﾚｰｷ</t>
    <phoneticPr fontId="20"/>
  </si>
  <si>
    <t>ｼｰﾙ部から油が流出していること。</t>
    <rPh sb="3" eb="4">
      <t>ブ</t>
    </rPh>
    <rPh sb="6" eb="7">
      <t>アブラ</t>
    </rPh>
    <rPh sb="8" eb="10">
      <t>リュウシュツ</t>
    </rPh>
    <phoneticPr fontId="20"/>
  </si>
  <si>
    <t>ﾌｪﾙﾄに油が付着していること。</t>
    <rPh sb="5" eb="6">
      <t>アブラ</t>
    </rPh>
    <rPh sb="7" eb="9">
      <t>フチャク</t>
    </rPh>
    <phoneticPr fontId="20"/>
  </si>
  <si>
    <t>かご戸ｽｲｯﾁ</t>
    <rPh sb="2" eb="3">
      <t>ト</t>
    </rPh>
    <phoneticPr fontId="20"/>
  </si>
  <si>
    <t>ﾌｪﾙﾄを目視により確認する。</t>
    <rPh sb="5" eb="7">
      <t>モクシ</t>
    </rPh>
    <rPh sb="10" eb="12">
      <t>カクニン</t>
    </rPh>
    <phoneticPr fontId="20"/>
  </si>
  <si>
    <t>発行 :令和　3年　1月　6日Ver.2K</t>
    <rPh sb="4" eb="5">
      <t>レイ</t>
    </rPh>
    <rPh sb="5" eb="6">
      <t>ワ</t>
    </rPh>
    <phoneticPr fontId="20"/>
  </si>
  <si>
    <t>ｿﾌﾄVer.</t>
    <phoneticPr fontId="20"/>
  </si>
  <si>
    <t>（横開き）　ﾄﾞｱ全閉　2～ 6.5 mm</t>
    <rPh sb="1" eb="2">
      <t>ヨコ</t>
    </rPh>
    <rPh sb="2" eb="3">
      <t>ビラ</t>
    </rPh>
    <rPh sb="9" eb="11">
      <t>ゼンペイ</t>
    </rPh>
    <phoneticPr fontId="20"/>
  </si>
  <si>
    <t>ソフトVer.</t>
    <phoneticPr fontId="20"/>
  </si>
  <si>
    <t>T3.5</t>
    <phoneticPr fontId="20"/>
  </si>
  <si>
    <t>T5.2</t>
    <phoneticPr fontId="20"/>
  </si>
  <si>
    <t>T6.8</t>
    <phoneticPr fontId="20"/>
  </si>
  <si>
    <t>パッド溝に0.5mmのピアノ線が入る。</t>
    <rPh sb="3" eb="4">
      <t>ミゾ</t>
    </rPh>
    <rPh sb="14" eb="15">
      <t>セン</t>
    </rPh>
    <rPh sb="16" eb="17">
      <t>ハイ</t>
    </rPh>
    <phoneticPr fontId="20"/>
  </si>
  <si>
    <t>パッド溝が見えるが0.5mmのピアノ線は入らない。</t>
    <rPh sb="3" eb="4">
      <t>ミゾ</t>
    </rPh>
    <rPh sb="5" eb="6">
      <t>ミ</t>
    </rPh>
    <rPh sb="18" eb="19">
      <t>セン</t>
    </rPh>
    <rPh sb="20" eb="21">
      <t>ハイ</t>
    </rPh>
    <phoneticPr fontId="20"/>
  </si>
  <si>
    <t>入力規制</t>
    <rPh sb="0" eb="2">
      <t>ニュウリョク</t>
    </rPh>
    <rPh sb="2" eb="4">
      <t>キセイ</t>
    </rPh>
    <phoneticPr fontId="20"/>
  </si>
  <si>
    <t>数式</t>
    <rPh sb="0" eb="2">
      <t>スウシキ</t>
    </rPh>
    <phoneticPr fontId="20"/>
  </si>
  <si>
    <t>型式</t>
    <phoneticPr fontId="20"/>
  </si>
  <si>
    <t>規定部品の形式</t>
  </si>
  <si>
    <t>通番</t>
    <rPh sb="0" eb="2">
      <t>ツウバン</t>
    </rPh>
    <phoneticPr fontId="33"/>
  </si>
  <si>
    <t>■番号■</t>
    <rPh sb="1" eb="3">
      <t>バンゴウ</t>
    </rPh>
    <phoneticPr fontId="20"/>
  </si>
  <si>
    <t>検査項目</t>
    <phoneticPr fontId="20"/>
  </si>
  <si>
    <t>検査事項1</t>
    <phoneticPr fontId="20"/>
  </si>
  <si>
    <t>検査事項2</t>
  </si>
  <si>
    <t>検査事項3</t>
  </si>
  <si>
    <t>(3)</t>
  </si>
  <si>
    <t>制御盤  型式</t>
    <phoneticPr fontId="20"/>
  </si>
  <si>
    <t>型式</t>
  </si>
  <si>
    <t>なし</t>
    <phoneticPr fontId="20"/>
  </si>
  <si>
    <t>(2)</t>
  </si>
  <si>
    <t>安全制御ﾌﾟﾛｸﾞﾗﾑ</t>
    <phoneticPr fontId="20"/>
  </si>
  <si>
    <t>電磁接触器の経年</t>
    <phoneticPr fontId="20"/>
  </si>
  <si>
    <t>つま先保護板</t>
    <phoneticPr fontId="20"/>
  </si>
  <si>
    <t>取付けの状況</t>
    <phoneticPr fontId="20"/>
  </si>
  <si>
    <t>長さ</t>
    <phoneticPr fontId="20"/>
  </si>
  <si>
    <t>(4)</t>
  </si>
  <si>
    <t>特定距離感知装置</t>
    <phoneticPr fontId="20"/>
  </si>
  <si>
    <t>動作確認</t>
    <phoneticPr fontId="20"/>
  </si>
  <si>
    <t>劣化の状況</t>
    <phoneticPr fontId="20"/>
  </si>
  <si>
    <t>(5)</t>
  </si>
  <si>
    <t>部品</t>
    <phoneticPr fontId="20"/>
  </si>
  <si>
    <t>(6)</t>
  </si>
  <si>
    <t>巻上機</t>
  </si>
  <si>
    <t>しゅう動面の油の付着の状況</t>
    <phoneticPr fontId="20"/>
  </si>
  <si>
    <t>油の流出状況</t>
    <phoneticPr fontId="20"/>
  </si>
  <si>
    <t>(7)</t>
  </si>
  <si>
    <t>制動力の状況</t>
    <phoneticPr fontId="20"/>
  </si>
  <si>
    <t>ﾊﾟｯﾄﾞの厚さの状況</t>
    <phoneticPr fontId="20"/>
  </si>
  <si>
    <t>(8)</t>
  </si>
  <si>
    <t>ﾌﾞﾚｰｷﾊﾟｯﾄﾞの動作感知装置</t>
    <phoneticPr fontId="20"/>
  </si>
  <si>
    <t>作動の状況</t>
    <phoneticPr fontId="20"/>
  </si>
  <si>
    <t>寿命</t>
    <phoneticPr fontId="20"/>
  </si>
  <si>
    <t>検査項目プルダウン(1)</t>
    <phoneticPr fontId="20"/>
  </si>
  <si>
    <t>検査項目プルダウン(2)</t>
  </si>
  <si>
    <t>検査項目プルダウン(3)</t>
  </si>
  <si>
    <t>上記(1)～(9)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32" eb="34">
      <t>ベッキ</t>
    </rPh>
    <rPh sb="34" eb="35">
      <t>ダイ</t>
    </rPh>
    <rPh sb="35" eb="37">
      <t>イチゴウ</t>
    </rPh>
    <rPh sb="57" eb="59">
      <t>ケンサ</t>
    </rPh>
    <rPh sb="59" eb="61">
      <t>ケッカ</t>
    </rPh>
    <rPh sb="63" eb="64">
      <t>ヨウ</t>
    </rPh>
    <rPh sb="64" eb="66">
      <t>ゼセイ</t>
    </rPh>
    <rPh sb="67" eb="68">
      <t>マタ</t>
    </rPh>
    <rPh sb="70" eb="71">
      <t>ヨウ</t>
    </rPh>
    <rPh sb="71" eb="73">
      <t>ジュウテン</t>
    </rPh>
    <rPh sb="73" eb="75">
      <t>テンケン</t>
    </rPh>
    <rPh sb="77" eb="79">
      <t>ハンテイ</t>
    </rPh>
    <rPh sb="82" eb="84">
      <t>バアイ</t>
    </rPh>
    <rPh sb="86" eb="88">
      <t>ベッキ</t>
    </rPh>
    <rPh sb="88" eb="89">
      <t>ダイ</t>
    </rPh>
    <rPh sb="89" eb="91">
      <t>イチゴウ</t>
    </rPh>
    <rPh sb="97" eb="98">
      <t>ト</t>
    </rPh>
    <rPh sb="98" eb="99">
      <t>カイ</t>
    </rPh>
    <rPh sb="99" eb="101">
      <t>ソウコウ</t>
    </rPh>
    <rPh sb="101" eb="103">
      <t>ホゴ</t>
    </rPh>
    <rPh sb="103" eb="105">
      <t>ソウチ</t>
    </rPh>
    <rPh sb="107" eb="109">
      <t>ケンサ</t>
    </rPh>
    <rPh sb="109" eb="111">
      <t>ケッカ</t>
    </rPh>
    <rPh sb="113" eb="114">
      <t>ヨウ</t>
    </rPh>
    <rPh sb="114" eb="116">
      <t>ゼセイ</t>
    </rPh>
    <rPh sb="117" eb="118">
      <t>マタ</t>
    </rPh>
    <rPh sb="120" eb="121">
      <t>ヨウ</t>
    </rPh>
    <rPh sb="121" eb="123">
      <t>ジュウテン</t>
    </rPh>
    <rPh sb="123" eb="125">
      <t>テンケン</t>
    </rPh>
    <rPh sb="127" eb="129">
      <t>ハンテイ</t>
    </rPh>
    <phoneticPr fontId="20"/>
  </si>
  <si>
    <t>ENNNUN-2187</t>
  </si>
  <si>
    <t>規定値以内の位置で動作しないこと。　　　　　　　　　　</t>
    <rPh sb="0" eb="2">
      <t>キテイ</t>
    </rPh>
    <rPh sb="2" eb="3">
      <t>チ</t>
    </rPh>
    <rPh sb="3" eb="5">
      <t>イナイ</t>
    </rPh>
    <rPh sb="6" eb="8">
      <t>イチ</t>
    </rPh>
    <rPh sb="9" eb="11">
      <t>ドウサ</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</si>
</sst>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11"/>
      <color theme="1"/>
      <name val="ＭＳ Ｐゴシック"/>
      <family val="2"/>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style="thin">
        <color indexed="64"/>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thin">
        <color theme="1"/>
      </left>
      <right/>
      <top style="hair">
        <color indexed="64"/>
      </top>
      <bottom/>
      <diagonal/>
    </border>
    <border>
      <left/>
      <right/>
      <top style="thin">
        <color theme="1"/>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hair">
        <color indexed="64"/>
      </left>
      <right style="thin">
        <color indexed="64"/>
      </right>
      <top/>
      <bottom style="hair">
        <color theme="1"/>
      </bottom>
      <diagonal/>
    </border>
    <border>
      <left style="thin">
        <color indexed="64"/>
      </left>
      <right style="hair">
        <color indexed="64"/>
      </right>
      <top style="hair">
        <color theme="1"/>
      </top>
      <bottom/>
      <diagonal/>
    </border>
    <border>
      <left style="hair">
        <color indexed="64"/>
      </left>
      <right style="hair">
        <color indexed="64"/>
      </right>
      <top style="hair">
        <color theme="1"/>
      </top>
      <bottom/>
      <diagonal/>
    </border>
    <border>
      <left style="hair">
        <color indexed="64"/>
      </left>
      <right style="thin">
        <color indexed="64"/>
      </right>
      <top style="hair">
        <color theme="1"/>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2" fillId="0" borderId="0"/>
    <xf numFmtId="0" fontId="32" fillId="0" borderId="0"/>
  </cellStyleXfs>
  <cellXfs count="460">
    <xf numFmtId="0" fontId="0" fillId="0" borderId="0" xfId="0">
      <alignment vertical="center"/>
    </xf>
    <xf numFmtId="0" fontId="1"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Border="1" applyAlignment="1">
      <alignment vertical="center"/>
    </xf>
    <xf numFmtId="3" fontId="20" fillId="0" borderId="0" xfId="0" applyNumberFormat="1" applyFont="1">
      <alignment vertical="center"/>
    </xf>
    <xf numFmtId="0" fontId="20" fillId="0" borderId="14" xfId="0" applyFont="1" applyBorder="1">
      <alignment vertical="center"/>
    </xf>
    <xf numFmtId="3" fontId="20" fillId="0" borderId="14" xfId="0" applyNumberFormat="1" applyFont="1" applyBorder="1">
      <alignment vertical="center"/>
    </xf>
    <xf numFmtId="0" fontId="20" fillId="0" borderId="14" xfId="0" applyFont="1" applyFill="1" applyBorder="1">
      <alignment vertical="center"/>
    </xf>
    <xf numFmtId="0" fontId="20" fillId="0" borderId="14" xfId="0" applyFont="1" applyBorder="1" applyAlignment="1">
      <alignment vertical="center"/>
    </xf>
    <xf numFmtId="0" fontId="20" fillId="0" borderId="14" xfId="0" applyFont="1" applyFill="1" applyBorder="1" applyAlignment="1">
      <alignment vertical="center"/>
    </xf>
    <xf numFmtId="0" fontId="20" fillId="0" borderId="0" xfId="0" applyFont="1" applyFill="1" applyBorder="1">
      <alignment vertical="center"/>
    </xf>
    <xf numFmtId="0" fontId="20" fillId="0" borderId="0" xfId="0" applyFont="1" applyBorder="1">
      <alignment vertical="center"/>
    </xf>
    <xf numFmtId="0" fontId="20" fillId="0" borderId="48" xfId="0" applyFont="1" applyBorder="1">
      <alignment vertical="center"/>
    </xf>
    <xf numFmtId="0" fontId="20" fillId="0" borderId="49" xfId="0" applyFont="1" applyBorder="1">
      <alignment vertical="center"/>
    </xf>
    <xf numFmtId="3" fontId="20" fillId="0" borderId="0" xfId="0" applyNumberFormat="1"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0" xfId="0" applyFont="1" applyFill="1" applyBorder="1" applyAlignment="1">
      <alignment vertical="center"/>
    </xf>
    <xf numFmtId="0" fontId="20" fillId="24" borderId="0" xfId="0" applyFont="1" applyFill="1">
      <alignment vertical="center"/>
    </xf>
    <xf numFmtId="0" fontId="20" fillId="25" borderId="0" xfId="0" applyFont="1" applyFill="1">
      <alignment vertical="center"/>
    </xf>
    <xf numFmtId="0" fontId="20" fillId="24" borderId="14" xfId="0" applyFont="1" applyFill="1" applyBorder="1">
      <alignment vertical="center"/>
    </xf>
    <xf numFmtId="0" fontId="20" fillId="25" borderId="14" xfId="0" applyFont="1" applyFill="1" applyBorder="1">
      <alignment vertical="center"/>
    </xf>
    <xf numFmtId="0" fontId="20" fillId="25" borderId="15" xfId="0" applyFont="1" applyFill="1" applyBorder="1">
      <alignment vertical="center"/>
    </xf>
    <xf numFmtId="0" fontId="20" fillId="25" borderId="16" xfId="0" applyFont="1" applyFill="1" applyBorder="1">
      <alignment vertical="center"/>
    </xf>
    <xf numFmtId="0" fontId="20" fillId="25" borderId="20" xfId="0" applyFont="1" applyFill="1" applyBorder="1">
      <alignment vertical="center"/>
    </xf>
    <xf numFmtId="176" fontId="20" fillId="25" borderId="14" xfId="0" applyNumberFormat="1" applyFont="1" applyFill="1" applyBorder="1">
      <alignment vertical="center"/>
    </xf>
    <xf numFmtId="176" fontId="20" fillId="25" borderId="15" xfId="0" applyNumberFormat="1" applyFont="1" applyFill="1" applyBorder="1">
      <alignment vertical="center"/>
    </xf>
    <xf numFmtId="0" fontId="20" fillId="25" borderId="14" xfId="0" applyFont="1" applyFill="1" applyBorder="1" applyAlignment="1">
      <alignment vertical="center"/>
    </xf>
    <xf numFmtId="0" fontId="20" fillId="0" borderId="61" xfId="0" applyFont="1" applyBorder="1">
      <alignment vertical="center"/>
    </xf>
    <xf numFmtId="0" fontId="20" fillId="0" borderId="62" xfId="0" applyFont="1" applyBorder="1">
      <alignment vertical="center"/>
    </xf>
    <xf numFmtId="0" fontId="20" fillId="0" borderId="70" xfId="0" applyFont="1" applyBorder="1">
      <alignment vertical="center"/>
    </xf>
    <xf numFmtId="0" fontId="20" fillId="0" borderId="66" xfId="0" applyFont="1" applyBorder="1">
      <alignment vertical="center"/>
    </xf>
    <xf numFmtId="0" fontId="20" fillId="0" borderId="65" xfId="0" applyFont="1" applyBorder="1">
      <alignment vertical="center"/>
    </xf>
    <xf numFmtId="0" fontId="20" fillId="0" borderId="64" xfId="0" applyFont="1" applyFill="1" applyBorder="1">
      <alignment vertical="center"/>
    </xf>
    <xf numFmtId="0" fontId="20" fillId="0" borderId="67" xfId="0" applyFont="1" applyBorder="1">
      <alignment vertical="center"/>
    </xf>
    <xf numFmtId="0" fontId="20" fillId="0" borderId="68" xfId="0" applyFont="1" applyBorder="1">
      <alignment vertical="center"/>
    </xf>
    <xf numFmtId="0" fontId="20" fillId="25" borderId="69" xfId="0" applyFont="1" applyFill="1" applyBorder="1">
      <alignment vertical="center"/>
    </xf>
    <xf numFmtId="0" fontId="20" fillId="0" borderId="71" xfId="0" applyFont="1" applyFill="1" applyBorder="1">
      <alignment vertical="center"/>
    </xf>
    <xf numFmtId="49" fontId="20" fillId="0" borderId="38" xfId="0" applyNumberFormat="1" applyFont="1" applyBorder="1">
      <alignment vertical="center"/>
    </xf>
    <xf numFmtId="0" fontId="20" fillId="0" borderId="0" xfId="0" applyFont="1" applyFill="1">
      <alignment vertical="center"/>
    </xf>
    <xf numFmtId="0" fontId="20" fillId="0" borderId="0" xfId="0" applyFont="1" applyFill="1" applyAlignment="1">
      <alignment vertical="center"/>
    </xf>
    <xf numFmtId="0" fontId="1" fillId="0" borderId="0" xfId="0" applyFont="1" applyProtection="1">
      <alignment vertical="center"/>
      <protection hidden="1"/>
    </xf>
    <xf numFmtId="0" fontId="1" fillId="0" borderId="0" xfId="0" applyFont="1" applyFill="1" applyProtection="1">
      <alignment vertical="center"/>
      <protection hidden="1"/>
    </xf>
    <xf numFmtId="0" fontId="24"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0" xfId="0" applyFont="1" applyFill="1" applyBorder="1" applyProtection="1">
      <alignment vertical="center"/>
      <protection hidden="1"/>
    </xf>
    <xf numFmtId="0" fontId="26"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26" fillId="0" borderId="0" xfId="0" applyFont="1" applyFill="1" applyBorder="1" applyAlignment="1" applyProtection="1">
      <alignment horizontal="center" vertical="center"/>
      <protection hidden="1"/>
    </xf>
    <xf numFmtId="0" fontId="7" fillId="0" borderId="0" xfId="0" applyFont="1" applyFill="1" applyBorder="1" applyAlignment="1" applyProtection="1">
      <protection hidden="1"/>
    </xf>
    <xf numFmtId="0" fontId="2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21" fillId="0" borderId="22"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1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0" fontId="1" fillId="0" borderId="1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24" xfId="0" applyFont="1" applyFill="1" applyBorder="1" applyAlignment="1" applyProtection="1">
      <alignment vertical="center"/>
      <protection hidden="1"/>
    </xf>
    <xf numFmtId="0" fontId="1" fillId="0" borderId="13" xfId="0" applyFont="1" applyFill="1" applyBorder="1" applyProtection="1">
      <alignment vertical="center"/>
      <protection hidden="1"/>
    </xf>
    <xf numFmtId="0" fontId="27" fillId="0" borderId="13"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25" xfId="0" applyFont="1" applyFill="1" applyBorder="1" applyAlignment="1" applyProtection="1">
      <alignment vertical="center"/>
      <protection hidden="1"/>
    </xf>
    <xf numFmtId="0" fontId="21" fillId="0" borderId="0" xfId="0" applyFont="1" applyFill="1" applyBorder="1" applyAlignment="1" applyProtection="1">
      <alignment vertical="center" wrapText="1"/>
      <protection locked="0" hidden="1"/>
    </xf>
    <xf numFmtId="0" fontId="21" fillId="0" borderId="18" xfId="0" applyFont="1" applyFill="1" applyBorder="1" applyAlignment="1" applyProtection="1">
      <alignment vertical="center" wrapText="1"/>
      <protection locked="0" hidden="1"/>
    </xf>
    <xf numFmtId="0" fontId="21" fillId="0" borderId="17"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1" fillId="0" borderId="19" xfId="0" applyFont="1" applyFill="1" applyBorder="1" applyAlignment="1" applyProtection="1">
      <alignment vertical="center"/>
      <protection hidden="1"/>
    </xf>
    <xf numFmtId="0" fontId="1" fillId="0" borderId="10" xfId="0" applyFont="1" applyFill="1" applyBorder="1" applyProtection="1">
      <alignment vertical="center"/>
      <protection hidden="1"/>
    </xf>
    <xf numFmtId="0" fontId="0" fillId="0" borderId="0" xfId="0"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20"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21" fillId="0" borderId="12" xfId="0" applyFont="1" applyFill="1" applyBorder="1" applyAlignment="1" applyProtection="1">
      <protection hidden="1"/>
    </xf>
    <xf numFmtId="0" fontId="1" fillId="0" borderId="12" xfId="0" applyFont="1" applyFill="1" applyBorder="1" applyProtection="1">
      <alignment vertical="center"/>
      <protection hidden="1"/>
    </xf>
    <xf numFmtId="0" fontId="22" fillId="0" borderId="12" xfId="0" applyFont="1" applyFill="1" applyBorder="1" applyAlignment="1" applyProtection="1">
      <protection hidden="1"/>
    </xf>
    <xf numFmtId="0" fontId="21" fillId="0" borderId="11"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center"/>
      <protection hidden="1"/>
    </xf>
    <xf numFmtId="0" fontId="21" fillId="0" borderId="13" xfId="0" applyFont="1" applyFill="1" applyBorder="1" applyAlignment="1" applyProtection="1">
      <alignment horizontal="center"/>
      <protection hidden="1"/>
    </xf>
    <xf numFmtId="0" fontId="22" fillId="0" borderId="13" xfId="0" applyFont="1" applyFill="1" applyBorder="1" applyAlignment="1" applyProtection="1">
      <alignment horizontal="center"/>
      <protection hidden="1"/>
    </xf>
    <xf numFmtId="0" fontId="21" fillId="0" borderId="18" xfId="0" applyFont="1" applyFill="1" applyBorder="1" applyAlignment="1" applyProtection="1">
      <protection hidden="1"/>
    </xf>
    <xf numFmtId="0" fontId="22" fillId="0" borderId="18" xfId="0" applyFont="1" applyFill="1" applyBorder="1" applyAlignment="1" applyProtection="1">
      <protection hidden="1"/>
    </xf>
    <xf numFmtId="0" fontId="21" fillId="0" borderId="26" xfId="0" applyFont="1" applyFill="1" applyBorder="1" applyAlignment="1" applyProtection="1">
      <alignment vertical="center"/>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24" xfId="0" applyFont="1" applyFill="1" applyBorder="1" applyAlignment="1" applyProtection="1">
      <alignment vertical="center" wrapText="1"/>
      <protection hidden="1"/>
    </xf>
    <xf numFmtId="0" fontId="21" fillId="0" borderId="25" xfId="0" applyFont="1" applyFill="1" applyBorder="1" applyAlignment="1" applyProtection="1">
      <alignment vertical="center" wrapText="1"/>
      <protection hidden="1"/>
    </xf>
    <xf numFmtId="0" fontId="21" fillId="0" borderId="24" xfId="0" applyFont="1" applyFill="1" applyBorder="1" applyAlignment="1" applyProtection="1">
      <alignment vertical="center"/>
      <protection hidden="1"/>
    </xf>
    <xf numFmtId="0" fontId="21" fillId="0" borderId="25" xfId="0" applyFont="1" applyFill="1" applyBorder="1" applyAlignment="1" applyProtection="1">
      <alignment vertical="center"/>
      <protection hidden="1"/>
    </xf>
    <xf numFmtId="0" fontId="21" fillId="0" borderId="26" xfId="0" applyFont="1" applyFill="1" applyBorder="1" applyAlignment="1" applyProtection="1">
      <alignment vertical="top"/>
      <protection hidden="1"/>
    </xf>
    <xf numFmtId="0" fontId="21" fillId="0" borderId="22" xfId="0" applyFont="1" applyFill="1" applyBorder="1" applyAlignment="1" applyProtection="1">
      <alignment vertical="top"/>
      <protection hidden="1"/>
    </xf>
    <xf numFmtId="0" fontId="21" fillId="0" borderId="23" xfId="0" applyFont="1" applyFill="1" applyBorder="1" applyAlignment="1" applyProtection="1">
      <alignment vertical="top"/>
      <protection hidden="1"/>
    </xf>
    <xf numFmtId="0" fontId="21" fillId="0" borderId="10" xfId="0" applyFont="1" applyFill="1" applyBorder="1" applyAlignment="1" applyProtection="1">
      <alignment vertical="top"/>
      <protection hidden="1"/>
    </xf>
    <xf numFmtId="0" fontId="21" fillId="0" borderId="11" xfId="0" applyFont="1" applyFill="1" applyBorder="1" applyAlignment="1" applyProtection="1">
      <alignment vertical="top"/>
      <protection hidden="1"/>
    </xf>
    <xf numFmtId="0" fontId="22" fillId="0" borderId="10" xfId="0" applyFont="1" applyFill="1" applyBorder="1" applyAlignment="1" applyProtection="1">
      <alignment vertical="top" wrapText="1"/>
      <protection hidden="1"/>
    </xf>
    <xf numFmtId="0" fontId="22" fillId="0" borderId="11" xfId="0" applyFont="1" applyFill="1" applyBorder="1" applyAlignment="1" applyProtection="1">
      <alignment vertical="top" wrapText="1"/>
      <protection hidden="1"/>
    </xf>
    <xf numFmtId="0" fontId="22" fillId="0" borderId="0" xfId="0" applyFont="1" applyFill="1" applyBorder="1" applyAlignment="1" applyProtection="1">
      <alignment vertical="top" wrapText="1"/>
      <protection hidden="1"/>
    </xf>
    <xf numFmtId="0" fontId="21" fillId="0" borderId="0" xfId="0" applyFont="1" applyFill="1" applyBorder="1" applyAlignment="1" applyProtection="1">
      <alignment vertical="top"/>
      <protection hidden="1"/>
    </xf>
    <xf numFmtId="0" fontId="23" fillId="0" borderId="12"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5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21" fillId="0" borderId="0" xfId="0" applyFont="1" applyFill="1" applyBorder="1" applyAlignment="1" applyProtection="1">
      <protection hidden="1"/>
    </xf>
    <xf numFmtId="0" fontId="7" fillId="0" borderId="0" xfId="0" applyFont="1" applyFill="1" applyBorder="1" applyAlignment="1" applyProtection="1">
      <protection locked="0" hidden="1"/>
    </xf>
    <xf numFmtId="176" fontId="22" fillId="0" borderId="0" xfId="0" applyNumberFormat="1" applyFont="1" applyFill="1" applyBorder="1" applyAlignment="1" applyProtection="1">
      <protection hidden="1"/>
    </xf>
    <xf numFmtId="0" fontId="1" fillId="0" borderId="11"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locked="0" hidden="1"/>
    </xf>
    <xf numFmtId="0" fontId="7" fillId="0" borderId="18" xfId="0" applyFont="1" applyFill="1" applyBorder="1" applyAlignment="1" applyProtection="1">
      <protection locked="0" hidden="1"/>
    </xf>
    <xf numFmtId="0" fontId="21" fillId="0" borderId="17"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0" xfId="0" applyFont="1" applyFill="1" applyBorder="1" applyAlignment="1" applyProtection="1">
      <alignment wrapText="1"/>
      <protection hidden="1"/>
    </xf>
    <xf numFmtId="0" fontId="21" fillId="0" borderId="20"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27" xfId="0" applyFont="1" applyFill="1" applyBorder="1" applyAlignment="1" applyProtection="1">
      <alignment vertical="top"/>
      <protection hidden="1"/>
    </xf>
    <xf numFmtId="0" fontId="21" fillId="0" borderId="21" xfId="0" applyFont="1" applyFill="1" applyBorder="1" applyAlignment="1" applyProtection="1">
      <alignment vertical="top"/>
      <protection hidden="1"/>
    </xf>
    <xf numFmtId="0" fontId="21" fillId="0" borderId="0" xfId="0" applyFont="1" applyFill="1" applyBorder="1" applyAlignment="1" applyProtection="1">
      <alignment horizontal="center" vertical="top"/>
      <protection hidden="1"/>
    </xf>
    <xf numFmtId="0" fontId="21" fillId="0" borderId="21"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8" xfId="0" applyFont="1" applyFill="1" applyBorder="1" applyAlignment="1" applyProtection="1">
      <alignment vertical="top"/>
      <protection locked="0" hidden="1"/>
    </xf>
    <xf numFmtId="0" fontId="21" fillId="0" borderId="0" xfId="0" applyFont="1" applyFill="1" applyProtection="1">
      <alignment vertical="center"/>
      <protection hidden="1"/>
    </xf>
    <xf numFmtId="0" fontId="21" fillId="0" borderId="0" xfId="0" applyFont="1" applyFill="1" applyBorder="1" applyProtection="1">
      <alignment vertical="center"/>
      <protection hidden="1"/>
    </xf>
    <xf numFmtId="0" fontId="21" fillId="0" borderId="0" xfId="0" applyFont="1" applyFill="1" applyBorder="1" applyAlignment="1" applyProtection="1">
      <alignment vertical="center" wrapText="1"/>
      <protection hidden="1"/>
    </xf>
    <xf numFmtId="0" fontId="21" fillId="0" borderId="26" xfId="0" applyFont="1" applyFill="1" applyBorder="1" applyAlignment="1" applyProtection="1">
      <alignment vertical="center"/>
      <protection hidden="1"/>
    </xf>
    <xf numFmtId="0" fontId="21" fillId="0" borderId="22"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21" xfId="0" applyFont="1" applyFill="1" applyBorder="1" applyAlignment="1" applyProtection="1">
      <alignment vertical="center"/>
      <protection hidden="1"/>
    </xf>
    <xf numFmtId="0" fontId="0" fillId="0" borderId="36" xfId="0" applyFont="1" applyFill="1" applyBorder="1" applyAlignment="1" applyProtection="1">
      <alignment horizontal="center" vertical="center"/>
      <protection locked="0" hidden="1"/>
    </xf>
    <xf numFmtId="0" fontId="0" fillId="0" borderId="7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76" xfId="0" applyFont="1" applyFill="1" applyBorder="1" applyAlignment="1" applyProtection="1">
      <alignment horizontal="center" vertical="center"/>
      <protection locked="0" hidden="1"/>
    </xf>
    <xf numFmtId="0" fontId="0" fillId="0" borderId="73" xfId="0" applyFont="1" applyFill="1" applyBorder="1" applyAlignment="1" applyProtection="1">
      <alignment horizontal="center" vertical="center"/>
      <protection locked="0" hidden="1"/>
    </xf>
    <xf numFmtId="0" fontId="0" fillId="0" borderId="74" xfId="0" applyFont="1" applyFill="1" applyBorder="1" applyAlignment="1" applyProtection="1">
      <alignment horizontal="center" vertical="center"/>
      <protection locked="0" hidden="1"/>
    </xf>
    <xf numFmtId="0" fontId="21" fillId="0" borderId="26" xfId="0" applyFont="1" applyFill="1" applyBorder="1" applyAlignment="1" applyProtection="1">
      <alignment vertical="center" wrapText="1"/>
      <protection hidden="1"/>
    </xf>
    <xf numFmtId="0" fontId="21" fillId="0" borderId="22" xfId="0" applyFont="1" applyFill="1" applyBorder="1" applyAlignment="1" applyProtection="1">
      <alignment vertical="center" wrapText="1"/>
      <protection hidden="1"/>
    </xf>
    <xf numFmtId="0" fontId="21" fillId="0" borderId="23"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21" xfId="0" applyFont="1" applyFill="1" applyBorder="1" applyAlignment="1" applyProtection="1">
      <alignment vertical="center" wrapText="1"/>
      <protection hidden="1"/>
    </xf>
    <xf numFmtId="0" fontId="21" fillId="0" borderId="0" xfId="0" applyFont="1" applyFill="1" applyBorder="1" applyAlignment="1" applyProtection="1">
      <alignment horizontal="center" vertical="center" shrinkToFit="1"/>
      <protection locked="0" hidden="1"/>
    </xf>
    <xf numFmtId="0" fontId="21" fillId="0" borderId="18" xfId="0" applyFont="1" applyFill="1" applyBorder="1" applyAlignment="1" applyProtection="1">
      <alignment horizontal="center" vertical="center" shrinkToFit="1"/>
      <protection locked="0" hidden="1"/>
    </xf>
    <xf numFmtId="0" fontId="22" fillId="0" borderId="10"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0" fontId="22" fillId="0" borderId="20" xfId="0" applyFont="1" applyFill="1" applyBorder="1" applyAlignment="1" applyProtection="1">
      <alignment vertical="center" wrapText="1"/>
      <protection hidden="1"/>
    </xf>
    <xf numFmtId="0" fontId="22" fillId="0" borderId="18" xfId="0" applyFont="1" applyFill="1" applyBorder="1" applyAlignment="1" applyProtection="1">
      <alignment vertical="center" wrapText="1"/>
      <protection hidden="1"/>
    </xf>
    <xf numFmtId="0" fontId="22" fillId="0" borderId="21" xfId="0" applyFont="1" applyFill="1" applyBorder="1" applyAlignment="1" applyProtection="1">
      <alignment vertical="center" wrapText="1"/>
      <protection hidden="1"/>
    </xf>
    <xf numFmtId="0" fontId="21" fillId="0" borderId="1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0" fontId="0" fillId="0" borderId="72" xfId="0" applyFont="1" applyFill="1" applyBorder="1" applyAlignment="1" applyProtection="1">
      <alignment horizontal="center" vertical="center" wrapText="1"/>
      <protection hidden="1"/>
    </xf>
    <xf numFmtId="0" fontId="0" fillId="0" borderId="76" xfId="0" applyFont="1" applyFill="1" applyBorder="1" applyAlignment="1" applyProtection="1">
      <alignment horizontal="center" vertical="center" wrapText="1"/>
      <protection hidden="1"/>
    </xf>
    <xf numFmtId="0" fontId="0" fillId="0" borderId="74"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0" fontId="0" fillId="0" borderId="35"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0" fillId="0" borderId="75" xfId="0" applyFont="1" applyFill="1" applyBorder="1" applyAlignment="1" applyProtection="1">
      <alignment horizontal="center" vertical="center"/>
      <protection locked="0" hidden="1"/>
    </xf>
    <xf numFmtId="49" fontId="21" fillId="0" borderId="26" xfId="0" applyNumberFormat="1" applyFont="1" applyFill="1" applyBorder="1" applyAlignment="1" applyProtection="1">
      <alignment horizontal="center" vertical="center"/>
      <protection hidden="1"/>
    </xf>
    <xf numFmtId="49" fontId="21" fillId="0" borderId="23" xfId="0" applyNumberFormat="1" applyFont="1" applyFill="1" applyBorder="1" applyAlignment="1" applyProtection="1">
      <alignment horizontal="center" vertical="center"/>
      <protection hidden="1"/>
    </xf>
    <xf numFmtId="49" fontId="21" fillId="0" borderId="10" xfId="0" applyNumberFormat="1" applyFont="1" applyFill="1" applyBorder="1" applyAlignment="1" applyProtection="1">
      <alignment horizontal="center" vertical="center"/>
      <protection hidden="1"/>
    </xf>
    <xf numFmtId="49" fontId="21" fillId="0" borderId="11" xfId="0" applyNumberFormat="1" applyFont="1" applyFill="1" applyBorder="1" applyAlignment="1" applyProtection="1">
      <alignment horizontal="center" vertical="center"/>
      <protection hidden="1"/>
    </xf>
    <xf numFmtId="49" fontId="21" fillId="0" borderId="20" xfId="0" applyNumberFormat="1" applyFont="1" applyFill="1" applyBorder="1" applyAlignment="1" applyProtection="1">
      <alignment horizontal="center" vertical="center"/>
      <protection hidden="1"/>
    </xf>
    <xf numFmtId="49" fontId="21" fillId="0" borderId="21"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locked="0" hidden="1"/>
    </xf>
    <xf numFmtId="0" fontId="21" fillId="0" borderId="18" xfId="0" applyFont="1" applyFill="1" applyBorder="1" applyAlignment="1" applyProtection="1">
      <alignment horizontal="center" vertical="center"/>
      <protection locked="0" hidden="1"/>
    </xf>
    <xf numFmtId="0" fontId="21" fillId="0" borderId="59"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wrapText="1"/>
      <protection locked="0" hidden="1"/>
    </xf>
    <xf numFmtId="0" fontId="21" fillId="0" borderId="11" xfId="0" applyFont="1" applyFill="1" applyBorder="1" applyAlignment="1" applyProtection="1">
      <alignment horizontal="center" vertical="center" wrapText="1"/>
      <protection locked="0" hidden="1"/>
    </xf>
    <xf numFmtId="0" fontId="21" fillId="0" borderId="18" xfId="0" applyFont="1" applyFill="1" applyBorder="1" applyAlignment="1" applyProtection="1">
      <alignment horizontal="center" vertical="center" wrapText="1"/>
      <protection locked="0" hidden="1"/>
    </xf>
    <xf numFmtId="0" fontId="21" fillId="0" borderId="21" xfId="0" applyFont="1" applyFill="1" applyBorder="1" applyAlignment="1" applyProtection="1">
      <alignment horizontal="center" vertical="center" wrapText="1"/>
      <protection locked="0" hidden="1"/>
    </xf>
    <xf numFmtId="0" fontId="24" fillId="0" borderId="0" xfId="0" applyFont="1" applyFill="1" applyBorder="1" applyAlignment="1" applyProtection="1">
      <alignment horizontal="center" vertical="center"/>
      <protection hidden="1"/>
    </xf>
    <xf numFmtId="0" fontId="24" fillId="0" borderId="18" xfId="0" applyFont="1" applyFill="1" applyBorder="1" applyAlignment="1" applyProtection="1">
      <alignment horizontal="center" vertical="center"/>
      <protection hidden="1"/>
    </xf>
    <xf numFmtId="0" fontId="0" fillId="0" borderId="79" xfId="0" applyFont="1" applyFill="1" applyBorder="1" applyAlignment="1" applyProtection="1">
      <alignment horizontal="center" vertical="center"/>
      <protection hidden="1"/>
    </xf>
    <xf numFmtId="0" fontId="0" fillId="0" borderId="80" xfId="0" applyFont="1" applyFill="1" applyBorder="1" applyAlignment="1" applyProtection="1">
      <alignment horizontal="center" vertical="center"/>
      <protection hidden="1"/>
    </xf>
    <xf numFmtId="0" fontId="0" fillId="0" borderId="43" xfId="0" applyFont="1" applyFill="1" applyBorder="1" applyAlignment="1" applyProtection="1">
      <alignment horizontal="center" vertical="center"/>
      <protection hidden="1"/>
    </xf>
    <xf numFmtId="0" fontId="0" fillId="0" borderId="76" xfId="0" applyFont="1" applyFill="1" applyBorder="1" applyAlignment="1" applyProtection="1">
      <alignment horizontal="center" vertical="center"/>
      <protection hidden="1"/>
    </xf>
    <xf numFmtId="0" fontId="0" fillId="0" borderId="73" xfId="0" applyFont="1" applyFill="1" applyBorder="1" applyAlignment="1" applyProtection="1">
      <alignment horizontal="center" vertical="center"/>
      <protection hidden="1"/>
    </xf>
    <xf numFmtId="0" fontId="0" fillId="0" borderId="74"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protection hidden="1"/>
    </xf>
    <xf numFmtId="0" fontId="0" fillId="0" borderId="72" xfId="0" applyFont="1" applyFill="1" applyBorder="1" applyAlignment="1" applyProtection="1">
      <alignment horizontal="center" vertical="center"/>
      <protection hidden="1"/>
    </xf>
    <xf numFmtId="0" fontId="0" fillId="0" borderId="37" xfId="0" applyFont="1" applyFill="1" applyBorder="1" applyAlignment="1" applyProtection="1">
      <alignment horizontal="center" vertical="center"/>
      <protection hidden="1"/>
    </xf>
    <xf numFmtId="0" fontId="0" fillId="0" borderId="77" xfId="0" applyFont="1" applyFill="1" applyBorder="1" applyAlignment="1" applyProtection="1">
      <alignment horizontal="center" vertical="center"/>
      <protection hidden="1"/>
    </xf>
    <xf numFmtId="0" fontId="21" fillId="0" borderId="17"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10" xfId="0" applyFont="1" applyFill="1" applyBorder="1" applyAlignment="1" applyProtection="1">
      <alignment horizontal="center" vertical="center" wrapText="1"/>
      <protection locked="0" hidden="1"/>
    </xf>
    <xf numFmtId="0" fontId="21" fillId="0" borderId="20" xfId="0" applyFont="1" applyFill="1" applyBorder="1" applyAlignment="1" applyProtection="1">
      <alignment horizontal="center" vertical="center" wrapText="1"/>
      <protection locked="0" hidden="1"/>
    </xf>
    <xf numFmtId="0" fontId="21" fillId="0" borderId="10" xfId="0" applyFont="1" applyFill="1" applyBorder="1" applyAlignment="1" applyProtection="1">
      <alignment horizontal="center" vertical="center"/>
      <protection locked="0" hidden="1"/>
    </xf>
    <xf numFmtId="0" fontId="21" fillId="0" borderId="11" xfId="0" applyFont="1" applyFill="1" applyBorder="1" applyAlignment="1" applyProtection="1">
      <alignment horizontal="center" vertical="center"/>
      <protection locked="0" hidden="1"/>
    </xf>
    <xf numFmtId="0" fontId="21" fillId="0" borderId="20" xfId="0" applyFont="1" applyFill="1" applyBorder="1" applyAlignment="1" applyProtection="1">
      <alignment horizontal="center" vertical="center"/>
      <protection locked="0" hidden="1"/>
    </xf>
    <xf numFmtId="0" fontId="21" fillId="0" borderId="21"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hidden="1"/>
    </xf>
    <xf numFmtId="0" fontId="21" fillId="0" borderId="14" xfId="0"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locked="0" hidden="1"/>
    </xf>
    <xf numFmtId="0" fontId="21" fillId="0" borderId="2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25" xfId="0" applyFont="1" applyFill="1" applyBorder="1" applyAlignment="1" applyProtection="1">
      <alignment vertical="center" wrapText="1"/>
      <protection hidden="1"/>
    </xf>
    <xf numFmtId="0" fontId="21" fillId="0" borderId="17"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0" fillId="0" borderId="35"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hidden="1"/>
    </xf>
    <xf numFmtId="0" fontId="0" fillId="0" borderId="78"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21" fillId="0" borderId="28" xfId="0" applyFont="1" applyFill="1" applyBorder="1" applyAlignment="1" applyProtection="1">
      <alignment vertical="center"/>
      <protection hidden="1"/>
    </xf>
    <xf numFmtId="0" fontId="21" fillId="0" borderId="29"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28" xfId="0" applyFont="1" applyFill="1" applyBorder="1" applyAlignment="1" applyProtection="1">
      <alignment vertical="center" wrapText="1"/>
      <protection hidden="1"/>
    </xf>
    <xf numFmtId="0" fontId="1" fillId="0" borderId="29" xfId="0" applyFont="1" applyFill="1" applyBorder="1" applyAlignment="1" applyProtection="1">
      <alignment vertical="center"/>
      <protection hidden="1"/>
    </xf>
    <xf numFmtId="0" fontId="1" fillId="0" borderId="10"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1" fillId="0" borderId="28" xfId="0" applyFont="1" applyFill="1" applyBorder="1" applyAlignment="1" applyProtection="1">
      <alignment vertical="center"/>
      <protection hidden="1"/>
    </xf>
    <xf numFmtId="0" fontId="22" fillId="0" borderId="0" xfId="0" applyFont="1" applyFill="1" applyBorder="1" applyAlignment="1" applyProtection="1">
      <alignment horizontal="center"/>
      <protection hidden="1"/>
    </xf>
    <xf numFmtId="0" fontId="21" fillId="0" borderId="17"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24"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25" xfId="0" applyFont="1" applyFill="1" applyBorder="1" applyAlignment="1" applyProtection="1">
      <alignment horizontal="left" vertical="center"/>
      <protection hidden="1"/>
    </xf>
    <xf numFmtId="0" fontId="21" fillId="0" borderId="17"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72" xfId="0" applyFont="1" applyFill="1" applyBorder="1" applyAlignment="1" applyProtection="1">
      <alignment horizontal="center" vertical="center" wrapText="1"/>
      <protection hidden="1"/>
    </xf>
    <xf numFmtId="0" fontId="21" fillId="0" borderId="76"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protection hidden="1"/>
    </xf>
    <xf numFmtId="0" fontId="21" fillId="0" borderId="44" xfId="0" applyFont="1" applyFill="1" applyBorder="1" applyAlignment="1" applyProtection="1">
      <alignment vertical="center"/>
      <protection hidden="1"/>
    </xf>
    <xf numFmtId="0" fontId="21" fillId="0" borderId="42" xfId="0" applyFont="1" applyFill="1" applyBorder="1" applyAlignment="1" applyProtection="1">
      <alignment vertical="center"/>
      <protection hidden="1"/>
    </xf>
    <xf numFmtId="0" fontId="21" fillId="0" borderId="0" xfId="0" applyNumberFormat="1" applyFont="1" applyFill="1" applyBorder="1" applyAlignment="1" applyProtection="1">
      <alignment horizontal="center" vertical="center" shrinkToFit="1"/>
      <protection locked="0" hidden="1"/>
    </xf>
    <xf numFmtId="0" fontId="21" fillId="0" borderId="18" xfId="0" applyNumberFormat="1" applyFont="1" applyFill="1" applyBorder="1" applyAlignment="1" applyProtection="1">
      <alignment horizontal="center" vertical="center" shrinkToFit="1"/>
      <protection locked="0" hidden="1"/>
    </xf>
    <xf numFmtId="0" fontId="1" fillId="0" borderId="72" xfId="0" applyFont="1" applyFill="1" applyBorder="1" applyAlignment="1" applyProtection="1">
      <alignment horizontal="center" vertical="center"/>
      <protection hidden="1"/>
    </xf>
    <xf numFmtId="0" fontId="1" fillId="0" borderId="76" xfId="0" applyFont="1" applyFill="1" applyBorder="1" applyAlignment="1" applyProtection="1">
      <alignment horizontal="center" vertical="center"/>
      <protection hidden="1"/>
    </xf>
    <xf numFmtId="0" fontId="1" fillId="0" borderId="77"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hidden="1"/>
    </xf>
    <xf numFmtId="0" fontId="1" fillId="0" borderId="18" xfId="0" applyFont="1" applyFill="1" applyBorder="1" applyAlignment="1" applyProtection="1">
      <alignment horizontal="center" vertical="center"/>
      <protection locked="0" hidden="1"/>
    </xf>
    <xf numFmtId="0" fontId="1" fillId="0" borderId="23"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21" fillId="0" borderId="26"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protection hidden="1"/>
    </xf>
    <xf numFmtId="0" fontId="21" fillId="0" borderId="23"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0" fillId="0" borderId="0" xfId="0" applyFont="1" applyFill="1" applyBorder="1" applyAlignment="1" applyProtection="1">
      <alignment horizontal="center"/>
      <protection locked="0" hidden="1"/>
    </xf>
    <xf numFmtId="0" fontId="1" fillId="0" borderId="18" xfId="0" applyFont="1" applyFill="1" applyBorder="1" applyAlignment="1" applyProtection="1">
      <alignment horizontal="center"/>
      <protection locked="0" hidden="1"/>
    </xf>
    <xf numFmtId="0" fontId="21" fillId="0" borderId="58" xfId="0" applyFont="1" applyFill="1" applyBorder="1" applyAlignment="1" applyProtection="1">
      <alignment horizontal="center" vertical="center"/>
      <protection locked="0" hidden="1"/>
    </xf>
    <xf numFmtId="0" fontId="7" fillId="0" borderId="0" xfId="0" applyFont="1" applyFill="1" applyBorder="1" applyAlignment="1" applyProtection="1">
      <alignment horizontal="left"/>
      <protection hidden="1"/>
    </xf>
    <xf numFmtId="0" fontId="7" fillId="0" borderId="18" xfId="0" applyFont="1" applyFill="1" applyBorder="1" applyAlignment="1" applyProtection="1">
      <alignment horizontal="left"/>
      <protection hidden="1"/>
    </xf>
    <xf numFmtId="0" fontId="7" fillId="0" borderId="22" xfId="0" applyFont="1" applyFill="1" applyBorder="1" applyAlignment="1" applyProtection="1">
      <alignment horizontal="left"/>
      <protection hidden="1"/>
    </xf>
    <xf numFmtId="0" fontId="1" fillId="0" borderId="22" xfId="0" applyFont="1" applyFill="1" applyBorder="1" applyAlignment="1" applyProtection="1">
      <alignment horizontal="left"/>
      <protection locked="0" hidden="1"/>
    </xf>
    <xf numFmtId="0" fontId="1" fillId="0" borderId="18" xfId="0" applyFont="1" applyFill="1" applyBorder="1" applyAlignment="1" applyProtection="1">
      <alignment horizontal="left"/>
      <protection locked="0" hidden="1"/>
    </xf>
    <xf numFmtId="0" fontId="7" fillId="0" borderId="0" xfId="0" applyFont="1" applyFill="1" applyBorder="1" applyAlignment="1" applyProtection="1">
      <alignment horizontal="left" wrapText="1"/>
      <protection locked="0" hidden="1"/>
    </xf>
    <xf numFmtId="0" fontId="7" fillId="0" borderId="18" xfId="0" applyFont="1" applyFill="1" applyBorder="1" applyAlignment="1" applyProtection="1">
      <alignment horizontal="left" wrapText="1"/>
      <protection locked="0" hidden="1"/>
    </xf>
    <xf numFmtId="0" fontId="21" fillId="0" borderId="36" xfId="0" applyFont="1" applyFill="1" applyBorder="1" applyAlignment="1" applyProtection="1">
      <alignment horizontal="center" vertical="center"/>
      <protection hidden="1"/>
    </xf>
    <xf numFmtId="0" fontId="21" fillId="0" borderId="72" xfId="0" applyFont="1" applyFill="1" applyBorder="1" applyAlignment="1" applyProtection="1">
      <alignment horizontal="center" vertical="center"/>
      <protection hidden="1"/>
    </xf>
    <xf numFmtId="0" fontId="21" fillId="0" borderId="35" xfId="0" applyFont="1" applyFill="1" applyBorder="1" applyAlignment="1" applyProtection="1">
      <alignment horizontal="center" vertical="center"/>
      <protection hidden="1"/>
    </xf>
    <xf numFmtId="0" fontId="21" fillId="0" borderId="73" xfId="0" applyFont="1" applyFill="1" applyBorder="1" applyAlignment="1" applyProtection="1">
      <alignment horizontal="center" vertical="center"/>
      <protection hidden="1"/>
    </xf>
    <xf numFmtId="0" fontId="21" fillId="0" borderId="74" xfId="0" applyFont="1" applyFill="1" applyBorder="1" applyAlignment="1" applyProtection="1">
      <alignment horizontal="center" vertical="center"/>
      <protection hidden="1"/>
    </xf>
    <xf numFmtId="0" fontId="21" fillId="0" borderId="75" xfId="0" applyFont="1" applyFill="1" applyBorder="1" applyAlignment="1" applyProtection="1">
      <alignment horizontal="center" vertical="center"/>
      <protection hidden="1"/>
    </xf>
    <xf numFmtId="0" fontId="21" fillId="0" borderId="44" xfId="0" applyFont="1" applyFill="1" applyBorder="1" applyAlignment="1" applyProtection="1">
      <alignment horizontal="center" vertical="center"/>
      <protection hidden="1"/>
    </xf>
    <xf numFmtId="0" fontId="21" fillId="0" borderId="34" xfId="0" applyFont="1" applyFill="1" applyBorder="1" applyAlignment="1" applyProtection="1">
      <alignment vertical="center"/>
      <protection hidden="1"/>
    </xf>
    <xf numFmtId="0" fontId="21" fillId="0" borderId="26" xfId="0" applyFont="1" applyFill="1" applyBorder="1" applyAlignment="1" applyProtection="1">
      <alignment horizontal="center" vertical="center"/>
      <protection hidden="1"/>
    </xf>
    <xf numFmtId="0" fontId="21" fillId="0" borderId="22" xfId="0" applyFont="1" applyFill="1" applyBorder="1" applyAlignment="1" applyProtection="1">
      <alignment horizontal="left" vertical="center" wrapText="1"/>
      <protection hidden="1"/>
    </xf>
    <xf numFmtId="0" fontId="21" fillId="0" borderId="2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21" xfId="0" applyFont="1" applyFill="1" applyBorder="1" applyAlignment="1" applyProtection="1">
      <alignment horizontal="left" vertical="center" wrapText="1"/>
      <protection hidden="1"/>
    </xf>
    <xf numFmtId="0" fontId="0" fillId="0" borderId="81" xfId="0" applyFont="1" applyFill="1" applyBorder="1" applyAlignment="1" applyProtection="1">
      <alignment horizontal="center" vertical="center"/>
      <protection hidden="1"/>
    </xf>
    <xf numFmtId="0" fontId="0" fillId="0" borderId="75" xfId="0" applyFont="1" applyFill="1" applyBorder="1" applyAlignment="1" applyProtection="1">
      <alignment horizontal="center" vertical="center"/>
      <protection hidden="1"/>
    </xf>
    <xf numFmtId="0" fontId="1" fillId="0" borderId="80" xfId="0" applyFont="1" applyFill="1" applyBorder="1" applyAlignment="1" applyProtection="1">
      <alignment horizontal="center" vertical="center"/>
      <protection hidden="1"/>
    </xf>
    <xf numFmtId="0" fontId="1" fillId="0" borderId="74" xfId="0" applyFont="1" applyFill="1" applyBorder="1" applyAlignment="1" applyProtection="1">
      <alignment horizontal="center" vertical="center"/>
      <protection hidden="1"/>
    </xf>
    <xf numFmtId="0" fontId="1" fillId="0" borderId="18"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0" fontId="0" fillId="0" borderId="37" xfId="0" applyFont="1" applyFill="1" applyBorder="1" applyAlignment="1" applyProtection="1">
      <alignment horizontal="center" vertical="center"/>
      <protection locked="0" hidden="1"/>
    </xf>
    <xf numFmtId="0" fontId="0" fillId="0" borderId="77" xfId="0" applyFont="1" applyFill="1" applyBorder="1" applyAlignment="1" applyProtection="1">
      <alignment horizontal="center" vertical="center"/>
      <protection locked="0" hidden="1"/>
    </xf>
    <xf numFmtId="0" fontId="21" fillId="0" borderId="29" xfId="0" applyFont="1" applyFill="1" applyBorder="1" applyAlignment="1" applyProtection="1">
      <alignment vertical="center" wrapText="1"/>
      <protection hidden="1"/>
    </xf>
    <xf numFmtId="0" fontId="21" fillId="0" borderId="59" xfId="0" applyFont="1" applyFill="1" applyBorder="1" applyAlignment="1" applyProtection="1">
      <alignment horizontal="center" vertical="center" shrinkToFit="1"/>
      <protection locked="0" hidden="1"/>
    </xf>
    <xf numFmtId="0" fontId="0" fillId="0" borderId="78"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protection locked="0" hidden="1"/>
    </xf>
    <xf numFmtId="0" fontId="21" fillId="0" borderId="18" xfId="0" applyFont="1" applyFill="1" applyBorder="1" applyAlignment="1" applyProtection="1">
      <alignment horizontal="center"/>
      <protection locked="0" hidden="1"/>
    </xf>
    <xf numFmtId="0" fontId="21" fillId="0" borderId="76" xfId="0" applyFont="1" applyFill="1" applyBorder="1" applyAlignment="1" applyProtection="1">
      <alignment horizontal="center" vertical="center"/>
      <protection hidden="1"/>
    </xf>
    <xf numFmtId="0" fontId="21" fillId="0" borderId="77"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top"/>
      <protection locked="0" hidden="1"/>
    </xf>
    <xf numFmtId="0" fontId="21" fillId="0" borderId="18" xfId="0" applyFont="1" applyFill="1" applyBorder="1" applyAlignment="1" applyProtection="1">
      <alignment horizontal="center" vertical="top"/>
      <protection locked="0" hidden="1"/>
    </xf>
    <xf numFmtId="0" fontId="21" fillId="0" borderId="20" xfId="0" applyFont="1" applyFill="1" applyBorder="1" applyAlignment="1" applyProtection="1">
      <alignment horizontal="left" vertical="center" wrapText="1"/>
      <protection hidden="1"/>
    </xf>
    <xf numFmtId="0" fontId="21" fillId="0" borderId="24"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25"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center" vertical="center" shrinkToFit="1"/>
      <protection locked="0" hidden="1"/>
    </xf>
    <xf numFmtId="0" fontId="21" fillId="0" borderId="14" xfId="0" applyFont="1" applyFill="1" applyBorder="1" applyAlignment="1" applyProtection="1">
      <alignment horizontal="left" vertical="center" shrinkToFit="1"/>
      <protection hidden="1"/>
    </xf>
    <xf numFmtId="0" fontId="20" fillId="0" borderId="14" xfId="0" applyFont="1" applyFill="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center" vertical="center"/>
    </xf>
    <xf numFmtId="0" fontId="21" fillId="0" borderId="16"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0" fillId="0" borderId="42"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82" xfId="0" applyFont="1" applyFill="1" applyBorder="1" applyAlignment="1" applyProtection="1">
      <alignment horizontal="center" vertical="center"/>
      <protection locked="0" hidden="1"/>
    </xf>
    <xf numFmtId="0" fontId="0" fillId="0" borderId="82" xfId="0" applyFont="1" applyFill="1" applyBorder="1" applyAlignment="1" applyProtection="1">
      <alignment horizontal="center" vertical="center"/>
      <protection hidden="1"/>
    </xf>
    <xf numFmtId="0" fontId="1" fillId="0" borderId="82" xfId="0" applyFont="1" applyFill="1" applyBorder="1" applyAlignment="1" applyProtection="1">
      <alignment horizontal="center" vertical="center"/>
      <protection hidden="1"/>
    </xf>
    <xf numFmtId="0" fontId="1" fillId="0" borderId="44"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locked="0" hidden="1"/>
    </xf>
    <xf numFmtId="0" fontId="0" fillId="0" borderId="80" xfId="0" applyFont="1" applyFill="1" applyBorder="1" applyAlignment="1" applyProtection="1">
      <alignment horizontal="center" vertical="center"/>
      <protection locked="0" hidden="1"/>
    </xf>
    <xf numFmtId="0" fontId="0" fillId="0" borderId="81"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protection hidden="1"/>
    </xf>
    <xf numFmtId="0" fontId="21" fillId="0" borderId="10" xfId="0" applyFont="1" applyFill="1" applyBorder="1" applyAlignment="1" applyProtection="1">
      <alignment horizontal="center" vertical="top"/>
      <protection hidden="1"/>
    </xf>
    <xf numFmtId="0" fontId="21" fillId="0" borderId="0" xfId="0" applyFont="1" applyFill="1" applyBorder="1" applyAlignment="1" applyProtection="1">
      <alignment horizontal="center" vertical="top"/>
      <protection hidden="1"/>
    </xf>
    <xf numFmtId="0" fontId="21" fillId="0" borderId="24"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25" xfId="0" applyFont="1" applyFill="1" applyBorder="1" applyAlignment="1" applyProtection="1">
      <alignment vertical="center"/>
      <protection hidden="1"/>
    </xf>
    <xf numFmtId="0" fontId="0" fillId="0" borderId="79" xfId="0" applyFont="1" applyFill="1" applyBorder="1" applyAlignment="1" applyProtection="1">
      <alignment horizontal="center" vertical="center"/>
      <protection locked="0" hidden="1"/>
    </xf>
    <xf numFmtId="0" fontId="21" fillId="0" borderId="28" xfId="0" applyFont="1" applyFill="1" applyBorder="1" applyAlignment="1" applyProtection="1">
      <alignment horizontal="left" vertical="center" wrapText="1"/>
      <protection hidden="1"/>
    </xf>
    <xf numFmtId="0" fontId="21" fillId="0" borderId="29"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21"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protection hidden="1"/>
    </xf>
    <xf numFmtId="176" fontId="21" fillId="0" borderId="0" xfId="0" applyNumberFormat="1" applyFont="1" applyFill="1" applyBorder="1" applyAlignment="1" applyProtection="1">
      <alignment horizontal="center"/>
      <protection locked="0" hidden="1"/>
    </xf>
    <xf numFmtId="176" fontId="21" fillId="0" borderId="18" xfId="0" applyNumberFormat="1" applyFont="1" applyFill="1" applyBorder="1" applyAlignment="1" applyProtection="1">
      <alignment horizontal="center"/>
      <protection locked="0" hidden="1"/>
    </xf>
    <xf numFmtId="0" fontId="21" fillId="0" borderId="16"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45" xfId="0" applyFont="1" applyFill="1" applyBorder="1" applyAlignment="1" applyProtection="1">
      <alignment vertical="center"/>
      <protection hidden="1"/>
    </xf>
    <xf numFmtId="0" fontId="21" fillId="0" borderId="46" xfId="0" applyFont="1" applyFill="1" applyBorder="1" applyAlignment="1" applyProtection="1">
      <alignment vertical="center"/>
      <protection hidden="1"/>
    </xf>
    <xf numFmtId="0" fontId="21" fillId="0" borderId="47" xfId="0" applyFont="1" applyFill="1" applyBorder="1" applyAlignment="1" applyProtection="1">
      <alignment vertical="center"/>
      <protection hidden="1"/>
    </xf>
    <xf numFmtId="0" fontId="21" fillId="0" borderId="31" xfId="0" applyFont="1" applyFill="1" applyBorder="1" applyAlignment="1" applyProtection="1">
      <alignment horizontal="left" vertical="center"/>
      <protection hidden="1"/>
    </xf>
    <xf numFmtId="0" fontId="21" fillId="0" borderId="32" xfId="0" applyFont="1" applyFill="1" applyBorder="1" applyAlignment="1" applyProtection="1">
      <alignment horizontal="left" vertical="center"/>
      <protection hidden="1"/>
    </xf>
    <xf numFmtId="0" fontId="21" fillId="0" borderId="31" xfId="0" applyFont="1" applyFill="1" applyBorder="1" applyAlignment="1" applyProtection="1">
      <alignment horizontal="center" vertical="center"/>
      <protection hidden="1"/>
    </xf>
    <xf numFmtId="0" fontId="21" fillId="0" borderId="3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wrapText="1"/>
      <protection hidden="1"/>
    </xf>
    <xf numFmtId="0" fontId="0" fillId="0" borderId="33" xfId="0" applyFont="1" applyFill="1" applyBorder="1" applyAlignment="1" applyProtection="1">
      <alignment horizontal="center" vertical="center"/>
      <protection locked="0" hidden="1"/>
    </xf>
    <xf numFmtId="0" fontId="0" fillId="0" borderId="83" xfId="0" applyFont="1" applyFill="1" applyBorder="1" applyAlignment="1" applyProtection="1">
      <alignment horizontal="center" vertical="center"/>
      <protection locked="0" hidden="1"/>
    </xf>
    <xf numFmtId="0" fontId="0" fillId="0" borderId="39"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protection locked="0" hidden="1"/>
    </xf>
    <xf numFmtId="38" fontId="0" fillId="0" borderId="36" xfId="33" applyFont="1" applyFill="1" applyBorder="1" applyAlignment="1" applyProtection="1">
      <alignment horizontal="center" vertical="center"/>
      <protection hidden="1"/>
    </xf>
    <xf numFmtId="38" fontId="0" fillId="0" borderId="72" xfId="33" applyFont="1" applyFill="1" applyBorder="1" applyAlignment="1" applyProtection="1">
      <alignment horizontal="center" vertical="center"/>
      <protection hidden="1"/>
    </xf>
    <xf numFmtId="38" fontId="0" fillId="0" borderId="43" xfId="33" applyFont="1" applyFill="1" applyBorder="1" applyAlignment="1" applyProtection="1">
      <alignment horizontal="center" vertical="center"/>
      <protection hidden="1"/>
    </xf>
    <xf numFmtId="38" fontId="0" fillId="0" borderId="76" xfId="33" applyFont="1" applyFill="1" applyBorder="1" applyAlignment="1" applyProtection="1">
      <alignment horizontal="center" vertical="center"/>
      <protection hidden="1"/>
    </xf>
    <xf numFmtId="38" fontId="0" fillId="0" borderId="37" xfId="33" applyFont="1" applyFill="1" applyBorder="1" applyAlignment="1" applyProtection="1">
      <alignment horizontal="center" vertical="center"/>
      <protection hidden="1"/>
    </xf>
    <xf numFmtId="38" fontId="0" fillId="0" borderId="77" xfId="33" applyFont="1" applyFill="1" applyBorder="1" applyAlignment="1" applyProtection="1">
      <alignment horizontal="center" vertical="center"/>
      <protection hidden="1"/>
    </xf>
    <xf numFmtId="0" fontId="21" fillId="0" borderId="30" xfId="0" applyFont="1" applyFill="1" applyBorder="1" applyAlignment="1" applyProtection="1">
      <alignment vertical="center"/>
      <protection hidden="1"/>
    </xf>
    <xf numFmtId="0" fontId="21" fillId="0" borderId="22"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protection hidden="1"/>
    </xf>
    <xf numFmtId="0" fontId="26" fillId="0" borderId="18" xfId="0" applyFont="1" applyFill="1" applyBorder="1" applyAlignment="1" applyProtection="1">
      <alignment horizontal="center"/>
      <protection hidden="1"/>
    </xf>
    <xf numFmtId="0" fontId="21" fillId="0" borderId="26" xfId="0" applyFont="1" applyFill="1" applyBorder="1" applyAlignment="1" applyProtection="1">
      <alignment horizontal="left" vertical="center"/>
      <protection hidden="1"/>
    </xf>
    <xf numFmtId="0" fontId="7" fillId="0" borderId="0" xfId="0" applyFont="1" applyFill="1" applyBorder="1" applyAlignment="1" applyProtection="1">
      <alignment horizontal="center"/>
      <protection locked="0" hidden="1"/>
    </xf>
    <xf numFmtId="0" fontId="7" fillId="0" borderId="18" xfId="0" applyFont="1" applyFill="1" applyBorder="1" applyAlignment="1" applyProtection="1">
      <alignment horizontal="center"/>
      <protection locked="0" hidden="1"/>
    </xf>
    <xf numFmtId="0" fontId="21" fillId="0" borderId="17" xfId="0" applyFont="1" applyFill="1" applyBorder="1" applyAlignment="1" applyProtection="1">
      <alignment horizontal="left" vertical="top" wrapText="1"/>
      <protection hidden="1"/>
    </xf>
    <xf numFmtId="0" fontId="21" fillId="0" borderId="12"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1" fillId="0" borderId="0"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176" fontId="22" fillId="0" borderId="0" xfId="0" applyNumberFormat="1" applyFont="1" applyFill="1" applyBorder="1" applyAlignment="1" applyProtection="1">
      <alignment horizontal="center"/>
      <protection hidden="1"/>
    </xf>
    <xf numFmtId="176" fontId="22" fillId="0" borderId="11" xfId="0" applyNumberFormat="1" applyFont="1" applyFill="1" applyBorder="1" applyAlignment="1" applyProtection="1">
      <alignment horizontal="center"/>
      <protection hidden="1"/>
    </xf>
    <xf numFmtId="0" fontId="21" fillId="0" borderId="51" xfId="0" applyFont="1" applyFill="1" applyBorder="1" applyAlignment="1" applyProtection="1">
      <alignment vertical="center" wrapText="1"/>
      <protection hidden="1"/>
    </xf>
    <xf numFmtId="0" fontId="21" fillId="0" borderId="52" xfId="0" applyFont="1" applyFill="1" applyBorder="1" applyAlignment="1" applyProtection="1">
      <alignment vertical="center" wrapText="1"/>
      <protection hidden="1"/>
    </xf>
    <xf numFmtId="0" fontId="21" fillId="0" borderId="53" xfId="0" applyFont="1" applyFill="1" applyBorder="1" applyAlignment="1" applyProtection="1">
      <alignment vertical="center" wrapText="1"/>
      <protection hidden="1"/>
    </xf>
    <xf numFmtId="0" fontId="21" fillId="0" borderId="51" xfId="0" applyFont="1" applyFill="1" applyBorder="1" applyAlignment="1" applyProtection="1">
      <alignment vertical="center"/>
      <protection hidden="1"/>
    </xf>
    <xf numFmtId="0" fontId="21" fillId="0" borderId="52" xfId="0" applyFont="1" applyFill="1" applyBorder="1" applyAlignment="1" applyProtection="1">
      <alignment vertical="center"/>
      <protection hidden="1"/>
    </xf>
    <xf numFmtId="0" fontId="21" fillId="0" borderId="53" xfId="0" applyFont="1" applyFill="1" applyBorder="1" applyAlignment="1" applyProtection="1">
      <alignment vertical="center"/>
      <protection hidden="1"/>
    </xf>
    <xf numFmtId="0" fontId="24" fillId="0" borderId="0" xfId="0" applyFont="1" applyFill="1" applyBorder="1" applyAlignment="1" applyProtection="1">
      <alignment horizontal="center" vertical="top" wrapText="1"/>
      <protection hidden="1"/>
    </xf>
    <xf numFmtId="0" fontId="24" fillId="0" borderId="18" xfId="0" applyFont="1" applyFill="1" applyBorder="1" applyAlignment="1" applyProtection="1">
      <alignment horizontal="center" vertical="top" wrapText="1"/>
      <protection hidden="1"/>
    </xf>
    <xf numFmtId="0" fontId="21" fillId="0" borderId="54" xfId="0" applyFont="1" applyFill="1" applyBorder="1" applyAlignment="1" applyProtection="1">
      <alignment vertical="center"/>
      <protection hidden="1"/>
    </xf>
    <xf numFmtId="0" fontId="21" fillId="0" borderId="55" xfId="0" applyFont="1" applyFill="1" applyBorder="1" applyAlignment="1" applyProtection="1">
      <alignment vertical="center"/>
      <protection hidden="1"/>
    </xf>
    <xf numFmtId="0" fontId="21" fillId="0" borderId="56" xfId="0" applyFont="1" applyFill="1" applyBorder="1" applyAlignment="1" applyProtection="1">
      <alignment vertical="center"/>
      <protection hidden="1"/>
    </xf>
    <xf numFmtId="0" fontId="0" fillId="0" borderId="0" xfId="0" applyFill="1" applyBorder="1" applyAlignment="1" applyProtection="1">
      <protection hidden="1"/>
    </xf>
    <xf numFmtId="0" fontId="21" fillId="0" borderId="24" xfId="0" applyFont="1" applyFill="1" applyBorder="1" applyAlignment="1" applyProtection="1">
      <alignment horizontal="center" vertical="center" wrapText="1"/>
      <protection hidden="1"/>
    </xf>
    <xf numFmtId="0" fontId="24" fillId="0" borderId="13" xfId="0" applyFont="1" applyFill="1" applyBorder="1" applyAlignment="1" applyProtection="1">
      <alignment horizontal="center" vertical="center" wrapText="1"/>
      <protection hidden="1"/>
    </xf>
    <xf numFmtId="0" fontId="0" fillId="0" borderId="88" xfId="0" applyFont="1" applyFill="1" applyBorder="1" applyAlignment="1" applyProtection="1">
      <alignment horizontal="center" vertical="center"/>
      <protection hidden="1"/>
    </xf>
    <xf numFmtId="0" fontId="0" fillId="0" borderId="89"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locked="0" hidden="1"/>
    </xf>
    <xf numFmtId="0" fontId="7" fillId="0" borderId="18" xfId="0" applyFont="1" applyFill="1" applyBorder="1" applyAlignment="1" applyProtection="1">
      <alignment horizontal="center" vertical="center" wrapText="1"/>
      <protection locked="0" hidden="1"/>
    </xf>
    <xf numFmtId="0" fontId="21" fillId="0" borderId="10" xfId="0" applyFont="1" applyFill="1" applyBorder="1" applyAlignment="1" applyProtection="1">
      <alignment horizontal="center"/>
      <protection hidden="1"/>
    </xf>
    <xf numFmtId="0" fontId="21" fillId="0" borderId="10" xfId="0" applyFont="1" applyFill="1" applyBorder="1" applyAlignment="1" applyProtection="1">
      <alignment vertical="top" wrapText="1"/>
      <protection hidden="1"/>
    </xf>
    <xf numFmtId="0" fontId="21" fillId="0" borderId="0" xfId="0" applyFont="1" applyFill="1" applyBorder="1" applyAlignment="1" applyProtection="1">
      <alignment vertical="top" wrapText="1"/>
      <protection hidden="1"/>
    </xf>
    <xf numFmtId="0" fontId="21" fillId="0" borderId="11" xfId="0" applyFont="1" applyFill="1" applyBorder="1" applyAlignment="1" applyProtection="1">
      <alignment vertical="top" wrapText="1"/>
      <protection hidden="1"/>
    </xf>
    <xf numFmtId="0" fontId="21" fillId="0" borderId="20" xfId="0" applyFont="1" applyFill="1" applyBorder="1" applyAlignment="1" applyProtection="1">
      <alignment vertical="top" wrapText="1"/>
      <protection hidden="1"/>
    </xf>
    <xf numFmtId="0" fontId="21" fillId="0" borderId="18" xfId="0" applyFont="1" applyFill="1" applyBorder="1" applyAlignment="1" applyProtection="1">
      <alignment vertical="top" wrapText="1"/>
      <protection hidden="1"/>
    </xf>
    <xf numFmtId="0" fontId="21" fillId="0" borderId="21" xfId="0" applyFont="1" applyFill="1" applyBorder="1" applyAlignment="1" applyProtection="1">
      <alignment vertical="top" wrapText="1"/>
      <protection hidden="1"/>
    </xf>
    <xf numFmtId="0" fontId="21" fillId="0" borderId="57" xfId="0" applyFont="1" applyFill="1" applyBorder="1" applyAlignment="1" applyProtection="1">
      <alignment wrapText="1"/>
      <protection hidden="1"/>
    </xf>
    <xf numFmtId="0" fontId="21" fillId="0" borderId="12" xfId="0" applyFont="1" applyFill="1" applyBorder="1" applyAlignment="1" applyProtection="1">
      <alignment wrapText="1"/>
      <protection hidden="1"/>
    </xf>
    <xf numFmtId="0" fontId="21" fillId="0" borderId="19" xfId="0" applyFont="1" applyFill="1" applyBorder="1" applyAlignment="1" applyProtection="1">
      <alignment wrapText="1"/>
      <protection hidden="1"/>
    </xf>
    <xf numFmtId="0" fontId="21" fillId="0" borderId="50" xfId="0" applyFont="1" applyFill="1" applyBorder="1" applyAlignment="1" applyProtection="1">
      <alignment wrapText="1"/>
      <protection hidden="1"/>
    </xf>
    <xf numFmtId="0" fontId="21" fillId="0" borderId="0" xfId="0" applyFont="1" applyFill="1" applyBorder="1" applyAlignment="1" applyProtection="1">
      <alignment wrapText="1"/>
      <protection hidden="1"/>
    </xf>
    <xf numFmtId="0" fontId="21" fillId="0" borderId="11" xfId="0" applyFont="1" applyFill="1" applyBorder="1" applyAlignment="1" applyProtection="1">
      <alignment wrapText="1"/>
      <protection hidden="1"/>
    </xf>
    <xf numFmtId="0" fontId="21" fillId="0" borderId="54" xfId="0" applyFont="1" applyFill="1" applyBorder="1" applyAlignment="1" applyProtection="1">
      <alignment vertical="center" wrapText="1"/>
      <protection hidden="1"/>
    </xf>
    <xf numFmtId="0" fontId="21" fillId="0" borderId="55" xfId="0" applyFont="1" applyFill="1" applyBorder="1" applyAlignment="1" applyProtection="1">
      <alignment vertical="center" wrapText="1"/>
      <protection hidden="1"/>
    </xf>
    <xf numFmtId="0" fontId="21" fillId="0" borderId="0" xfId="0" applyFont="1" applyFill="1" applyBorder="1" applyAlignment="1" applyProtection="1">
      <alignment wrapText="1"/>
      <protection locked="0" hidden="1"/>
    </xf>
    <xf numFmtId="0" fontId="21" fillId="0" borderId="18" xfId="0" applyFont="1" applyFill="1" applyBorder="1" applyAlignment="1" applyProtection="1">
      <alignment wrapText="1"/>
      <protection locked="0" hidden="1"/>
    </xf>
    <xf numFmtId="38" fontId="0" fillId="0" borderId="79" xfId="33" applyFont="1" applyFill="1" applyBorder="1" applyAlignment="1" applyProtection="1">
      <alignment horizontal="center" vertical="center"/>
      <protection hidden="1"/>
    </xf>
    <xf numFmtId="38" fontId="0" fillId="0" borderId="80" xfId="33" applyFont="1" applyFill="1" applyBorder="1" applyAlignment="1" applyProtection="1">
      <alignment horizontal="center" vertical="center"/>
      <protection hidden="1"/>
    </xf>
    <xf numFmtId="38" fontId="1" fillId="0" borderId="84" xfId="33" applyFont="1" applyFill="1" applyBorder="1" applyAlignment="1" applyProtection="1">
      <alignment horizontal="center" vertical="center"/>
      <protection hidden="1"/>
    </xf>
    <xf numFmtId="38" fontId="1" fillId="0" borderId="85" xfId="33" applyFont="1" applyFill="1" applyBorder="1" applyAlignment="1" applyProtection="1">
      <alignment horizontal="center" vertical="center"/>
      <protection hidden="1"/>
    </xf>
    <xf numFmtId="0" fontId="0" fillId="0" borderId="85" xfId="0" applyFont="1" applyFill="1" applyBorder="1" applyAlignment="1" applyProtection="1">
      <alignment horizontal="center" vertical="center"/>
      <protection hidden="1"/>
    </xf>
    <xf numFmtId="0" fontId="0" fillId="0" borderId="86" xfId="0" applyFont="1" applyFill="1" applyBorder="1" applyAlignment="1" applyProtection="1">
      <alignment horizontal="center" vertical="center"/>
      <protection hidden="1"/>
    </xf>
    <xf numFmtId="176" fontId="21" fillId="0" borderId="22" xfId="0" applyNumberFormat="1" applyFont="1" applyFill="1" applyBorder="1" applyAlignment="1" applyProtection="1">
      <alignment horizontal="center"/>
      <protection locked="0" hidden="1"/>
    </xf>
    <xf numFmtId="0" fontId="21" fillId="0" borderId="17"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0" fillId="0" borderId="87" xfId="0" applyFont="1" applyFill="1" applyBorder="1" applyAlignment="1" applyProtection="1">
      <alignment horizontal="center" vertical="center"/>
      <protection hidden="1"/>
    </xf>
    <xf numFmtId="176" fontId="21" fillId="0" borderId="0" xfId="0" applyNumberFormat="1" applyFont="1" applyFill="1" applyBorder="1" applyAlignment="1" applyProtection="1">
      <alignment horizontal="center"/>
      <protection hidden="1"/>
    </xf>
    <xf numFmtId="176" fontId="21" fillId="0" borderId="11" xfId="0" applyNumberFormat="1" applyFont="1" applyFill="1" applyBorder="1" applyAlignment="1" applyProtection="1">
      <alignment horizontal="center"/>
      <protection hidden="1"/>
    </xf>
    <xf numFmtId="0" fontId="23" fillId="0" borderId="12" xfId="0" applyFont="1" applyFill="1" applyBorder="1" applyAlignment="1" applyProtection="1">
      <alignment horizontal="center" vertical="center"/>
      <protection hidden="1"/>
    </xf>
    <xf numFmtId="0" fontId="0" fillId="0" borderId="44" xfId="0" applyFont="1" applyFill="1" applyBorder="1" applyAlignment="1" applyProtection="1">
      <alignment horizontal="center" vertical="center"/>
      <protection hidden="1"/>
    </xf>
    <xf numFmtId="0" fontId="21" fillId="0" borderId="8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top"/>
      <protection hidden="1"/>
    </xf>
    <xf numFmtId="0" fontId="21" fillId="0" borderId="2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5" xfId="0" applyFont="1" applyFill="1" applyBorder="1" applyAlignment="1" applyProtection="1">
      <alignment horizontal="center" vertical="top"/>
      <protection hidden="1"/>
    </xf>
    <xf numFmtId="0" fontId="20" fillId="0" borderId="60" xfId="0" applyFont="1" applyBorder="1" applyAlignment="1">
      <alignment horizontal="center" vertical="center"/>
    </xf>
    <xf numFmtId="0" fontId="20" fillId="0" borderId="63" xfId="0" applyFont="1" applyBorder="1" applyAlignment="1">
      <alignment horizontal="center" vertical="center"/>
    </xf>
    <xf numFmtId="0" fontId="21" fillId="0" borderId="14" xfId="0" applyFont="1" applyFill="1" applyBorder="1" applyAlignment="1" applyProtection="1">
      <alignment horizontal="left" vertical="center" shrinkToFit="1"/>
      <protection locked="0" hidden="1"/>
    </xf>
    <xf numFmtId="0" fontId="21" fillId="0" borderId="14" xfId="0" applyFont="1" applyFill="1" applyBorder="1" applyAlignment="1" applyProtection="1">
      <alignment horizontal="center" vertical="center" wrapTex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556E4F9B-A70B-4912-BDA0-1E1951A2FE4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E0730C24-B815-4013-90CF-1C89C3B6363E}"/>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082"/>
  <sheetViews>
    <sheetView tabSelected="1" zoomScaleNormal="100" zoomScaleSheetLayoutView="115" workbookViewId="0">
      <selection activeCell="R7" sqref="R7:AN10"/>
    </sheetView>
  </sheetViews>
  <sheetFormatPr defaultColWidth="0" defaultRowHeight="13.5" zeroHeight="1"/>
  <cols>
    <col min="1" max="4" width="1.625" style="42" customWidth="1"/>
    <col min="5" max="34" width="1.25" style="43" customWidth="1"/>
    <col min="35" max="35" width="1.625" style="43" customWidth="1"/>
    <col min="36" max="58" width="1.25" style="43" customWidth="1"/>
    <col min="59" max="59" width="2.875" style="43" customWidth="1"/>
    <col min="60" max="89" width="1.25" style="43" customWidth="1"/>
    <col min="90" max="92" width="5.625" style="43" customWidth="1"/>
    <col min="93" max="93" width="5.625" style="40" hidden="1"/>
    <col min="94" max="95" width="5.625" style="2" hidden="1"/>
    <col min="96" max="96" width="6.625" style="2" hidden="1"/>
    <col min="97" max="97" width="12.125" style="2" hidden="1"/>
    <col min="98" max="98" width="6" style="2" hidden="1"/>
    <col min="99" max="99" width="15.125" style="2" hidden="1"/>
    <col min="100" max="100" width="12.875" style="2" hidden="1"/>
    <col min="101" max="101" width="15.875" style="2" hidden="1"/>
    <col min="102" max="102" width="10.5" style="2" hidden="1"/>
    <col min="103" max="103" width="10.125" style="2" hidden="1"/>
    <col min="104" max="104" width="11.625" style="2" hidden="1"/>
    <col min="105" max="105" width="7.625" style="2" hidden="1"/>
    <col min="106" max="106" width="10.125" style="2" hidden="1"/>
    <col min="107" max="107" width="8.625" style="2" hidden="1"/>
    <col min="108" max="108" width="10.125" style="2" hidden="1"/>
    <col min="109" max="109" width="11.625" style="2" hidden="1"/>
    <col min="110" max="110" width="8.625" style="2" hidden="1"/>
    <col min="111" max="111" width="8.125" style="2" hidden="1"/>
    <col min="112" max="112" width="10.625" style="2" hidden="1"/>
    <col min="113" max="113" width="6.625" style="2" hidden="1"/>
    <col min="114" max="114" width="6.125" style="2" hidden="1"/>
    <col min="115" max="115" width="5.625" style="2" hidden="1"/>
    <col min="116" max="116" width="12.125" style="2" hidden="1"/>
    <col min="117" max="117" width="21.125" style="2" hidden="1"/>
    <col min="118" max="118" width="29.625" style="2" hidden="1"/>
    <col min="119" max="119" width="16.625" style="2" hidden="1"/>
    <col min="120" max="120" width="44.125" style="2" hidden="1"/>
    <col min="121" max="121" width="2.875" style="2" hidden="1"/>
    <col min="122" max="122" width="5.625" style="2" hidden="1"/>
    <col min="123" max="124" width="9" style="2" hidden="1"/>
    <col min="125" max="16384" width="9" style="1" hidden="1"/>
  </cols>
  <sheetData>
    <row r="1" spans="5:97" ht="8.1" customHeight="1">
      <c r="CS1" s="19" t="s">
        <v>228</v>
      </c>
    </row>
    <row r="2" spans="5:97" ht="8.1" customHeight="1">
      <c r="CS2" s="20" t="s">
        <v>229</v>
      </c>
    </row>
    <row r="3" spans="5:97" ht="6.95" customHeight="1">
      <c r="E3" s="268" t="s">
        <v>13</v>
      </c>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row>
    <row r="4" spans="5:97" ht="6.95" customHeight="1">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row>
    <row r="5" spans="5:97" ht="6.95" customHeight="1">
      <c r="E5" s="44"/>
      <c r="F5" s="45"/>
      <c r="G5" s="45"/>
      <c r="H5" s="45"/>
      <c r="I5" s="45"/>
      <c r="J5" s="45"/>
      <c r="K5" s="45"/>
      <c r="L5" s="45"/>
      <c r="M5" s="45"/>
      <c r="N5" s="45"/>
      <c r="O5" s="45"/>
      <c r="P5" s="45"/>
      <c r="Q5" s="46"/>
      <c r="R5" s="46"/>
      <c r="S5" s="47"/>
      <c r="T5" s="47"/>
      <c r="U5" s="47"/>
      <c r="V5" s="47"/>
      <c r="W5" s="47"/>
      <c r="X5" s="47"/>
      <c r="Y5" s="47"/>
      <c r="Z5" s="234" t="s">
        <v>35</v>
      </c>
      <c r="AA5" s="234"/>
      <c r="AB5" s="234"/>
      <c r="AC5" s="234"/>
      <c r="AD5" s="234"/>
      <c r="AE5" s="234"/>
      <c r="AF5" s="234"/>
      <c r="AG5" s="234"/>
      <c r="AH5" s="234"/>
      <c r="AI5" s="234"/>
      <c r="AJ5" s="234"/>
      <c r="AK5" s="221" t="s">
        <v>269</v>
      </c>
      <c r="AL5" s="221"/>
      <c r="AM5" s="221"/>
      <c r="AN5" s="221"/>
      <c r="AO5" s="221"/>
      <c r="AP5" s="221"/>
      <c r="AQ5" s="221"/>
      <c r="AR5" s="221"/>
      <c r="AS5" s="221"/>
      <c r="AT5" s="221"/>
      <c r="AU5" s="221"/>
      <c r="AV5" s="221"/>
      <c r="AW5" s="221"/>
      <c r="AX5" s="234" t="s">
        <v>36</v>
      </c>
      <c r="AY5" s="234"/>
      <c r="AZ5" s="234"/>
      <c r="BA5" s="234"/>
      <c r="BB5" s="234"/>
      <c r="BC5" s="234"/>
      <c r="BD5" s="234"/>
      <c r="BE5" s="234"/>
      <c r="BF5" s="234"/>
      <c r="BG5" s="234" t="str">
        <f>IF(OR(AK5="認定番号",AK5=""),"？",VLOOKUP(AK5,DB31:DQ45,2,FALSE))</f>
        <v>DBNVM-1</v>
      </c>
      <c r="BH5" s="234"/>
      <c r="BI5" s="234"/>
      <c r="BJ5" s="234"/>
      <c r="BK5" s="234"/>
      <c r="BL5" s="234"/>
      <c r="BM5" s="234"/>
      <c r="BN5" s="234"/>
      <c r="BO5" s="234"/>
      <c r="BP5" s="234"/>
      <c r="BQ5" s="234" t="s">
        <v>43</v>
      </c>
      <c r="BR5" s="234"/>
      <c r="BS5" s="234"/>
      <c r="BT5" s="47"/>
      <c r="BU5" s="45"/>
      <c r="BV5" s="45"/>
      <c r="BW5" s="45"/>
      <c r="BX5" s="45"/>
      <c r="BY5" s="45"/>
      <c r="BZ5" s="45"/>
      <c r="CA5" s="45"/>
      <c r="CB5" s="45"/>
      <c r="CC5" s="45"/>
      <c r="CD5" s="45"/>
      <c r="CE5" s="45"/>
      <c r="CF5" s="45"/>
      <c r="CG5" s="45"/>
      <c r="CH5" s="45"/>
      <c r="CI5" s="45"/>
      <c r="CJ5" s="45"/>
      <c r="CK5" s="45"/>
      <c r="CL5" s="48"/>
      <c r="CM5" s="48"/>
      <c r="CN5" s="48"/>
      <c r="CO5" s="41"/>
    </row>
    <row r="6" spans="5:97" ht="6.95" customHeight="1">
      <c r="E6" s="45"/>
      <c r="F6" s="45"/>
      <c r="G6" s="45"/>
      <c r="H6" s="45"/>
      <c r="I6" s="45"/>
      <c r="J6" s="45"/>
      <c r="K6" s="45"/>
      <c r="L6" s="45"/>
      <c r="M6" s="45"/>
      <c r="N6" s="45"/>
      <c r="O6" s="45"/>
      <c r="P6" s="45"/>
      <c r="Q6" s="47"/>
      <c r="R6" s="47"/>
      <c r="S6" s="47"/>
      <c r="T6" s="47"/>
      <c r="U6" s="47"/>
      <c r="V6" s="47"/>
      <c r="W6" s="47"/>
      <c r="X6" s="47"/>
      <c r="Y6" s="47"/>
      <c r="Z6" s="234"/>
      <c r="AA6" s="234"/>
      <c r="AB6" s="234"/>
      <c r="AC6" s="234"/>
      <c r="AD6" s="234"/>
      <c r="AE6" s="234"/>
      <c r="AF6" s="234"/>
      <c r="AG6" s="234"/>
      <c r="AH6" s="234"/>
      <c r="AI6" s="234"/>
      <c r="AJ6" s="234"/>
      <c r="AK6" s="221"/>
      <c r="AL6" s="221"/>
      <c r="AM6" s="221"/>
      <c r="AN6" s="221"/>
      <c r="AO6" s="221"/>
      <c r="AP6" s="221"/>
      <c r="AQ6" s="221"/>
      <c r="AR6" s="221"/>
      <c r="AS6" s="221"/>
      <c r="AT6" s="221"/>
      <c r="AU6" s="221"/>
      <c r="AV6" s="221"/>
      <c r="AW6" s="221"/>
      <c r="AX6" s="234"/>
      <c r="AY6" s="234"/>
      <c r="AZ6" s="234"/>
      <c r="BA6" s="234"/>
      <c r="BB6" s="234"/>
      <c r="BC6" s="234"/>
      <c r="BD6" s="234"/>
      <c r="BE6" s="234"/>
      <c r="BF6" s="234"/>
      <c r="BG6" s="234"/>
      <c r="BH6" s="234"/>
      <c r="BI6" s="234"/>
      <c r="BJ6" s="234"/>
      <c r="BK6" s="234"/>
      <c r="BL6" s="234"/>
      <c r="BM6" s="234"/>
      <c r="BN6" s="234"/>
      <c r="BO6" s="234"/>
      <c r="BP6" s="234"/>
      <c r="BQ6" s="234"/>
      <c r="BR6" s="234"/>
      <c r="BS6" s="234"/>
      <c r="BT6" s="47"/>
      <c r="BU6" s="45"/>
      <c r="BV6" s="45"/>
      <c r="BW6" s="45"/>
      <c r="BX6" s="45"/>
      <c r="BY6" s="45"/>
      <c r="BZ6" s="45"/>
      <c r="CA6" s="45"/>
      <c r="CB6" s="45"/>
      <c r="CC6" s="45"/>
      <c r="CD6" s="45"/>
      <c r="CE6" s="45"/>
      <c r="CF6" s="45"/>
      <c r="CG6" s="45"/>
      <c r="CH6" s="45"/>
      <c r="CI6" s="45"/>
      <c r="CJ6" s="45"/>
      <c r="CK6" s="45"/>
      <c r="CL6" s="48"/>
      <c r="CM6" s="48"/>
      <c r="CN6" s="48"/>
      <c r="CO6" s="41"/>
    </row>
    <row r="7" spans="5:97" ht="6.95" customHeight="1">
      <c r="E7" s="45"/>
      <c r="F7" s="45"/>
      <c r="G7" s="45"/>
      <c r="H7" s="45"/>
      <c r="I7" s="45"/>
      <c r="J7" s="45"/>
      <c r="K7" s="45"/>
      <c r="L7" s="45"/>
      <c r="M7" s="45"/>
      <c r="N7" s="45"/>
      <c r="O7" s="45"/>
      <c r="P7" s="45"/>
      <c r="Q7" s="47"/>
      <c r="R7" s="290"/>
      <c r="S7" s="290"/>
      <c r="T7" s="290"/>
      <c r="U7" s="290"/>
      <c r="V7" s="290"/>
      <c r="W7" s="290"/>
      <c r="X7" s="290"/>
      <c r="Y7" s="290"/>
      <c r="Z7" s="290"/>
      <c r="AA7" s="290"/>
      <c r="AB7" s="290"/>
      <c r="AC7" s="290"/>
      <c r="AD7" s="290"/>
      <c r="AE7" s="290"/>
      <c r="AF7" s="290"/>
      <c r="AG7" s="290"/>
      <c r="AH7" s="290"/>
      <c r="AI7" s="290"/>
      <c r="AJ7" s="290"/>
      <c r="AK7" s="290"/>
      <c r="AL7" s="290"/>
      <c r="AM7" s="290"/>
      <c r="AN7" s="290"/>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7"/>
      <c r="BU7" s="45"/>
      <c r="BV7" s="45"/>
      <c r="BW7" s="45"/>
      <c r="BX7" s="45"/>
      <c r="BY7" s="45"/>
      <c r="BZ7" s="45"/>
      <c r="CA7" s="45"/>
      <c r="CB7" s="45"/>
      <c r="CC7" s="45"/>
      <c r="CD7" s="45"/>
      <c r="CE7" s="45"/>
      <c r="CF7" s="45"/>
      <c r="CG7" s="45"/>
      <c r="CH7" s="45"/>
      <c r="CI7" s="45"/>
      <c r="CJ7" s="45"/>
      <c r="CK7" s="45"/>
      <c r="CL7" s="48"/>
      <c r="CM7" s="48"/>
      <c r="CN7" s="48"/>
      <c r="CO7" s="41"/>
    </row>
    <row r="8" spans="5:97" ht="6.95" customHeight="1">
      <c r="E8" s="45"/>
      <c r="F8" s="45"/>
      <c r="G8" s="45"/>
      <c r="H8" s="45"/>
      <c r="I8" s="45"/>
      <c r="J8" s="45"/>
      <c r="K8" s="45"/>
      <c r="L8" s="45"/>
      <c r="M8" s="45"/>
      <c r="N8" s="45"/>
      <c r="O8" s="45"/>
      <c r="P8" s="45"/>
      <c r="Q8" s="47"/>
      <c r="R8" s="290"/>
      <c r="S8" s="290"/>
      <c r="T8" s="290"/>
      <c r="U8" s="290"/>
      <c r="V8" s="290"/>
      <c r="W8" s="290"/>
      <c r="X8" s="290"/>
      <c r="Y8" s="290"/>
      <c r="Z8" s="290"/>
      <c r="AA8" s="290"/>
      <c r="AB8" s="290"/>
      <c r="AC8" s="290"/>
      <c r="AD8" s="290"/>
      <c r="AE8" s="290"/>
      <c r="AF8" s="290"/>
      <c r="AG8" s="290"/>
      <c r="AH8" s="290"/>
      <c r="AI8" s="290"/>
      <c r="AJ8" s="290"/>
      <c r="AK8" s="290"/>
      <c r="AL8" s="290"/>
      <c r="AM8" s="290"/>
      <c r="AN8" s="290"/>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7"/>
      <c r="BU8" s="45"/>
      <c r="BV8" s="45"/>
      <c r="BW8" s="45"/>
      <c r="BX8" s="45"/>
      <c r="BY8" s="45"/>
      <c r="BZ8" s="45"/>
      <c r="CA8" s="45"/>
      <c r="CB8" s="45"/>
      <c r="CC8" s="45"/>
      <c r="CD8" s="45"/>
      <c r="CE8" s="45"/>
      <c r="CF8" s="45"/>
      <c r="CG8" s="45"/>
      <c r="CH8" s="45"/>
      <c r="CI8" s="45"/>
      <c r="CJ8" s="45"/>
      <c r="CK8" s="45"/>
      <c r="CL8" s="48"/>
      <c r="CM8" s="48"/>
      <c r="CN8" s="48"/>
      <c r="CO8" s="41"/>
    </row>
    <row r="9" spans="5:97" ht="6.95" customHeight="1">
      <c r="E9" s="46"/>
      <c r="F9" s="285" t="s">
        <v>19</v>
      </c>
      <c r="G9" s="285"/>
      <c r="H9" s="285"/>
      <c r="I9" s="285"/>
      <c r="J9" s="285"/>
      <c r="K9" s="285"/>
      <c r="L9" s="285"/>
      <c r="M9" s="285"/>
      <c r="N9" s="285"/>
      <c r="O9" s="285"/>
      <c r="P9" s="285"/>
      <c r="Q9" s="282" t="s">
        <v>175</v>
      </c>
      <c r="R9" s="290"/>
      <c r="S9" s="290"/>
      <c r="T9" s="290"/>
      <c r="U9" s="290"/>
      <c r="V9" s="290"/>
      <c r="W9" s="290"/>
      <c r="X9" s="290"/>
      <c r="Y9" s="290"/>
      <c r="Z9" s="290"/>
      <c r="AA9" s="290"/>
      <c r="AB9" s="290"/>
      <c r="AC9" s="290"/>
      <c r="AD9" s="290"/>
      <c r="AE9" s="290"/>
      <c r="AF9" s="290"/>
      <c r="AG9" s="290"/>
      <c r="AH9" s="290"/>
      <c r="AI9" s="290"/>
      <c r="AJ9" s="290"/>
      <c r="AK9" s="290"/>
      <c r="AL9" s="290"/>
      <c r="AM9" s="290"/>
      <c r="AN9" s="290"/>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242" t="s">
        <v>219</v>
      </c>
      <c r="BO9" s="242"/>
      <c r="BP9" s="242"/>
      <c r="BQ9" s="242"/>
      <c r="BR9" s="242"/>
      <c r="BS9" s="242"/>
      <c r="BT9" s="242"/>
      <c r="BU9" s="242"/>
      <c r="BV9" s="242"/>
      <c r="BW9" s="242"/>
      <c r="BX9" s="242"/>
      <c r="BY9" s="242"/>
      <c r="BZ9" s="242"/>
      <c r="CA9" s="242"/>
      <c r="CB9" s="242"/>
      <c r="CC9" s="242"/>
      <c r="CD9" s="242"/>
      <c r="CE9" s="242"/>
      <c r="CF9" s="242"/>
      <c r="CG9" s="242"/>
      <c r="CH9" s="242"/>
      <c r="CI9" s="242"/>
      <c r="CJ9" s="242"/>
      <c r="CK9" s="242"/>
    </row>
    <row r="10" spans="5:97" ht="6.95" customHeight="1">
      <c r="E10" s="46"/>
      <c r="F10" s="286"/>
      <c r="G10" s="286"/>
      <c r="H10" s="286"/>
      <c r="I10" s="286"/>
      <c r="J10" s="286"/>
      <c r="K10" s="286"/>
      <c r="L10" s="286"/>
      <c r="M10" s="286"/>
      <c r="N10" s="286"/>
      <c r="O10" s="286"/>
      <c r="P10" s="286"/>
      <c r="Q10" s="283"/>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row>
    <row r="11" spans="5:97" ht="6.95" customHeight="1">
      <c r="E11" s="46"/>
      <c r="F11" s="287" t="s">
        <v>18</v>
      </c>
      <c r="G11" s="287"/>
      <c r="H11" s="287"/>
      <c r="I11" s="287"/>
      <c r="J11" s="287"/>
      <c r="K11" s="287"/>
      <c r="L11" s="287"/>
      <c r="M11" s="287"/>
      <c r="N11" s="287"/>
      <c r="O11" s="287"/>
      <c r="P11" s="287"/>
      <c r="Q11" s="282" t="s">
        <v>175</v>
      </c>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6"/>
      <c r="BO11" s="172" t="s">
        <v>17</v>
      </c>
      <c r="BP11" s="172"/>
      <c r="BQ11" s="172"/>
      <c r="BR11" s="172"/>
      <c r="BS11" s="172"/>
      <c r="BT11" s="172"/>
      <c r="BU11" s="172"/>
      <c r="BV11" s="172"/>
      <c r="BW11" s="269"/>
      <c r="BX11" s="269"/>
      <c r="BY11" s="269"/>
      <c r="BZ11" s="269"/>
      <c r="CA11" s="269"/>
      <c r="CB11" s="269"/>
      <c r="CC11" s="269"/>
      <c r="CD11" s="269"/>
      <c r="CE11" s="269"/>
      <c r="CF11" s="269"/>
      <c r="CG11" s="269"/>
      <c r="CH11" s="269"/>
      <c r="CI11" s="269"/>
      <c r="CJ11" s="172"/>
      <c r="CK11" s="172"/>
    </row>
    <row r="12" spans="5:97" ht="6.95" customHeight="1">
      <c r="E12" s="46"/>
      <c r="F12" s="286"/>
      <c r="G12" s="286"/>
      <c r="H12" s="286"/>
      <c r="I12" s="286"/>
      <c r="J12" s="286"/>
      <c r="K12" s="286"/>
      <c r="L12" s="286"/>
      <c r="M12" s="286"/>
      <c r="N12" s="286"/>
      <c r="O12" s="286"/>
      <c r="P12" s="286"/>
      <c r="Q12" s="283"/>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6"/>
      <c r="BO12" s="175"/>
      <c r="BP12" s="175"/>
      <c r="BQ12" s="175"/>
      <c r="BR12" s="175"/>
      <c r="BS12" s="175"/>
      <c r="BT12" s="175"/>
      <c r="BU12" s="175"/>
      <c r="BV12" s="175"/>
      <c r="BW12" s="270"/>
      <c r="BX12" s="270"/>
      <c r="BY12" s="270"/>
      <c r="BZ12" s="270"/>
      <c r="CA12" s="270"/>
      <c r="CB12" s="270"/>
      <c r="CC12" s="270"/>
      <c r="CD12" s="270"/>
      <c r="CE12" s="270"/>
      <c r="CF12" s="270"/>
      <c r="CG12" s="270"/>
      <c r="CH12" s="270"/>
      <c r="CI12" s="270"/>
      <c r="CJ12" s="175"/>
      <c r="CK12" s="175"/>
    </row>
    <row r="13" spans="5:97" ht="6" customHeight="1">
      <c r="E13" s="46"/>
      <c r="F13" s="50"/>
      <c r="G13" s="50"/>
      <c r="H13" s="50"/>
      <c r="I13" s="50"/>
      <c r="J13" s="50"/>
      <c r="K13" s="50"/>
      <c r="L13" s="50"/>
      <c r="M13" s="50"/>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6"/>
      <c r="BO13" s="51"/>
      <c r="BP13" s="51"/>
      <c r="BQ13" s="51"/>
      <c r="BR13" s="51"/>
      <c r="BS13" s="51"/>
      <c r="BT13" s="51"/>
      <c r="BU13" s="51"/>
      <c r="BV13" s="51"/>
      <c r="BW13" s="52"/>
      <c r="BX13" s="52"/>
      <c r="BY13" s="52"/>
      <c r="BZ13" s="52"/>
      <c r="CA13" s="52"/>
      <c r="CB13" s="52"/>
      <c r="CC13" s="52"/>
      <c r="CD13" s="52"/>
      <c r="CE13" s="52"/>
      <c r="CF13" s="52"/>
      <c r="CG13" s="52"/>
      <c r="CH13" s="52"/>
      <c r="CI13" s="52"/>
      <c r="CJ13" s="51"/>
      <c r="CK13" s="51"/>
    </row>
    <row r="14" spans="5:97" ht="6.95" customHeight="1">
      <c r="E14" s="300" t="s">
        <v>0</v>
      </c>
      <c r="F14" s="140"/>
      <c r="G14" s="140"/>
      <c r="H14" s="140"/>
      <c r="I14" s="140"/>
      <c r="J14" s="140"/>
      <c r="K14" s="141"/>
      <c r="L14" s="235" t="s">
        <v>1</v>
      </c>
      <c r="M14" s="236"/>
      <c r="N14" s="236"/>
      <c r="O14" s="236"/>
      <c r="P14" s="236"/>
      <c r="Q14" s="236"/>
      <c r="R14" s="236"/>
      <c r="S14" s="236"/>
      <c r="T14" s="236"/>
      <c r="U14" s="236"/>
      <c r="V14" s="236"/>
      <c r="W14" s="235" t="s">
        <v>4</v>
      </c>
      <c r="X14" s="236"/>
      <c r="Y14" s="236"/>
      <c r="Z14" s="236"/>
      <c r="AA14" s="236"/>
      <c r="AB14" s="236"/>
      <c r="AC14" s="236"/>
      <c r="AD14" s="236"/>
      <c r="AE14" s="236"/>
      <c r="AF14" s="236"/>
      <c r="AG14" s="236"/>
      <c r="AH14" s="236"/>
      <c r="AI14" s="236"/>
      <c r="AJ14" s="235" t="s">
        <v>3</v>
      </c>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19" t="s">
        <v>5</v>
      </c>
      <c r="BI14" s="220"/>
      <c r="BJ14" s="220"/>
      <c r="BK14" s="220"/>
      <c r="BL14" s="220"/>
      <c r="BM14" s="220"/>
      <c r="BN14" s="220"/>
      <c r="BO14" s="220"/>
      <c r="BP14" s="220"/>
      <c r="BQ14" s="220"/>
      <c r="BR14" s="220"/>
      <c r="BS14" s="220"/>
      <c r="BT14" s="220"/>
      <c r="BU14" s="220"/>
      <c r="BV14" s="220"/>
      <c r="BW14" s="292" t="s">
        <v>6</v>
      </c>
      <c r="BX14" s="293"/>
      <c r="BY14" s="293"/>
      <c r="BZ14" s="293"/>
      <c r="CA14" s="293"/>
      <c r="CB14" s="293"/>
      <c r="CC14" s="293"/>
      <c r="CD14" s="293"/>
      <c r="CE14" s="293"/>
      <c r="CF14" s="293"/>
      <c r="CG14" s="293"/>
      <c r="CH14" s="293"/>
      <c r="CI14" s="293"/>
      <c r="CJ14" s="293"/>
      <c r="CK14" s="294"/>
    </row>
    <row r="15" spans="5:97" ht="6.95" customHeight="1">
      <c r="E15" s="142"/>
      <c r="F15" s="143"/>
      <c r="G15" s="143"/>
      <c r="H15" s="143"/>
      <c r="I15" s="143"/>
      <c r="J15" s="143"/>
      <c r="K15" s="144"/>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20"/>
      <c r="BI15" s="220"/>
      <c r="BJ15" s="220"/>
      <c r="BK15" s="220"/>
      <c r="BL15" s="220"/>
      <c r="BM15" s="220"/>
      <c r="BN15" s="220"/>
      <c r="BO15" s="220"/>
      <c r="BP15" s="220"/>
      <c r="BQ15" s="220"/>
      <c r="BR15" s="220"/>
      <c r="BS15" s="220"/>
      <c r="BT15" s="220"/>
      <c r="BU15" s="220"/>
      <c r="BV15" s="220"/>
      <c r="BW15" s="295"/>
      <c r="BX15" s="296"/>
      <c r="BY15" s="296"/>
      <c r="BZ15" s="296"/>
      <c r="CA15" s="296"/>
      <c r="CB15" s="296"/>
      <c r="CC15" s="296"/>
      <c r="CD15" s="296"/>
      <c r="CE15" s="296"/>
      <c r="CF15" s="296"/>
      <c r="CG15" s="296"/>
      <c r="CH15" s="296"/>
      <c r="CI15" s="296"/>
      <c r="CJ15" s="296"/>
      <c r="CK15" s="297"/>
    </row>
    <row r="16" spans="5:97" ht="6.95" customHeight="1">
      <c r="E16" s="142"/>
      <c r="F16" s="143"/>
      <c r="G16" s="143"/>
      <c r="H16" s="143"/>
      <c r="I16" s="143"/>
      <c r="J16" s="143"/>
      <c r="K16" s="144"/>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20"/>
      <c r="BI16" s="220"/>
      <c r="BJ16" s="220"/>
      <c r="BK16" s="220"/>
      <c r="BL16" s="220"/>
      <c r="BM16" s="220"/>
      <c r="BN16" s="220"/>
      <c r="BO16" s="220"/>
      <c r="BP16" s="220"/>
      <c r="BQ16" s="220"/>
      <c r="BR16" s="220"/>
      <c r="BS16" s="220"/>
      <c r="BT16" s="220"/>
      <c r="BU16" s="220"/>
      <c r="BV16" s="220"/>
      <c r="BW16" s="260" t="s">
        <v>14</v>
      </c>
      <c r="BX16" s="261"/>
      <c r="BY16" s="261"/>
      <c r="BZ16" s="261"/>
      <c r="CA16" s="261"/>
      <c r="CB16" s="257" t="s">
        <v>25</v>
      </c>
      <c r="CC16" s="257"/>
      <c r="CD16" s="257"/>
      <c r="CE16" s="257"/>
      <c r="CF16" s="257"/>
      <c r="CG16" s="298" t="s">
        <v>15</v>
      </c>
      <c r="CH16" s="298"/>
      <c r="CI16" s="261"/>
      <c r="CJ16" s="261"/>
      <c r="CK16" s="299"/>
    </row>
    <row r="17" spans="3:121" ht="6.95" customHeight="1">
      <c r="E17" s="142"/>
      <c r="F17" s="143"/>
      <c r="G17" s="143"/>
      <c r="H17" s="143"/>
      <c r="I17" s="143"/>
      <c r="J17" s="143"/>
      <c r="K17" s="144"/>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20"/>
      <c r="BI17" s="220"/>
      <c r="BJ17" s="220"/>
      <c r="BK17" s="220"/>
      <c r="BL17" s="220"/>
      <c r="BM17" s="220"/>
      <c r="BN17" s="220"/>
      <c r="BO17" s="220"/>
      <c r="BP17" s="220"/>
      <c r="BQ17" s="220"/>
      <c r="BR17" s="220"/>
      <c r="BS17" s="220"/>
      <c r="BT17" s="220"/>
      <c r="BU17" s="220"/>
      <c r="BV17" s="220"/>
      <c r="BW17" s="260"/>
      <c r="BX17" s="261"/>
      <c r="BY17" s="261"/>
      <c r="BZ17" s="261"/>
      <c r="CA17" s="261"/>
      <c r="CB17" s="258"/>
      <c r="CC17" s="258"/>
      <c r="CD17" s="258"/>
      <c r="CE17" s="258"/>
      <c r="CF17" s="258"/>
      <c r="CG17" s="298"/>
      <c r="CH17" s="298"/>
      <c r="CI17" s="261"/>
      <c r="CJ17" s="261"/>
      <c r="CK17" s="299"/>
    </row>
    <row r="18" spans="3:121" ht="6.95" customHeight="1">
      <c r="E18" s="145"/>
      <c r="F18" s="146"/>
      <c r="G18" s="146"/>
      <c r="H18" s="146"/>
      <c r="I18" s="146"/>
      <c r="J18" s="146"/>
      <c r="K18" s="147"/>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20"/>
      <c r="BI18" s="220"/>
      <c r="BJ18" s="220"/>
      <c r="BK18" s="220"/>
      <c r="BL18" s="220"/>
      <c r="BM18" s="220"/>
      <c r="BN18" s="220"/>
      <c r="BO18" s="220"/>
      <c r="BP18" s="220"/>
      <c r="BQ18" s="220"/>
      <c r="BR18" s="220"/>
      <c r="BS18" s="220"/>
      <c r="BT18" s="220"/>
      <c r="BU18" s="220"/>
      <c r="BV18" s="220"/>
      <c r="BW18" s="262"/>
      <c r="BX18" s="261"/>
      <c r="BY18" s="261"/>
      <c r="BZ18" s="261"/>
      <c r="CA18" s="261"/>
      <c r="CB18" s="259"/>
      <c r="CC18" s="259"/>
      <c r="CD18" s="259"/>
      <c r="CE18" s="259"/>
      <c r="CF18" s="259"/>
      <c r="CG18" s="261"/>
      <c r="CH18" s="261"/>
      <c r="CI18" s="261"/>
      <c r="CJ18" s="261"/>
      <c r="CK18" s="299"/>
    </row>
    <row r="19" spans="3:121" ht="6.95" customHeight="1">
      <c r="E19" s="185" t="s">
        <v>124</v>
      </c>
      <c r="F19" s="186"/>
      <c r="G19" s="154" t="s">
        <v>135</v>
      </c>
      <c r="H19" s="155"/>
      <c r="I19" s="155"/>
      <c r="J19" s="155"/>
      <c r="K19" s="156"/>
      <c r="L19" s="139" t="s">
        <v>107</v>
      </c>
      <c r="M19" s="140"/>
      <c r="N19" s="140"/>
      <c r="O19" s="140"/>
      <c r="P19" s="140"/>
      <c r="Q19" s="140"/>
      <c r="R19" s="140"/>
      <c r="S19" s="140"/>
      <c r="T19" s="140"/>
      <c r="U19" s="140"/>
      <c r="V19" s="141"/>
      <c r="W19" s="139" t="s">
        <v>126</v>
      </c>
      <c r="X19" s="140"/>
      <c r="Y19" s="140"/>
      <c r="Z19" s="140"/>
      <c r="AA19" s="140"/>
      <c r="AB19" s="140"/>
      <c r="AC19" s="140"/>
      <c r="AD19" s="140"/>
      <c r="AE19" s="140"/>
      <c r="AF19" s="140"/>
      <c r="AG19" s="140"/>
      <c r="AH19" s="140"/>
      <c r="AI19" s="141"/>
      <c r="AJ19" s="154" t="s">
        <v>127</v>
      </c>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6"/>
      <c r="BH19" s="46"/>
      <c r="BI19" s="53"/>
      <c r="BJ19" s="53"/>
      <c r="BK19" s="53"/>
      <c r="BL19" s="53"/>
      <c r="BM19" s="53"/>
      <c r="BN19" s="53"/>
      <c r="BO19" s="53"/>
      <c r="BP19" s="53"/>
      <c r="BQ19" s="53"/>
      <c r="BR19" s="53"/>
      <c r="BS19" s="53"/>
      <c r="BT19" s="53"/>
      <c r="BU19" s="53"/>
      <c r="BV19" s="54"/>
      <c r="BW19" s="148"/>
      <c r="BX19" s="149"/>
      <c r="BY19" s="149"/>
      <c r="BZ19" s="149"/>
      <c r="CA19" s="149"/>
      <c r="CB19" s="177" t="s">
        <v>128</v>
      </c>
      <c r="CC19" s="177"/>
      <c r="CD19" s="177"/>
      <c r="CE19" s="177"/>
      <c r="CF19" s="177"/>
      <c r="CG19" s="149"/>
      <c r="CH19" s="149"/>
      <c r="CI19" s="149"/>
      <c r="CJ19" s="149"/>
      <c r="CK19" s="182"/>
      <c r="CL19" s="139" t="s">
        <v>96</v>
      </c>
      <c r="CM19" s="140"/>
      <c r="CN19" s="141"/>
      <c r="CV19" s="4"/>
      <c r="CW19" s="4"/>
    </row>
    <row r="20" spans="3:121" ht="6.95" customHeight="1">
      <c r="E20" s="187"/>
      <c r="F20" s="188"/>
      <c r="G20" s="157"/>
      <c r="H20" s="158"/>
      <c r="I20" s="158"/>
      <c r="J20" s="158"/>
      <c r="K20" s="159"/>
      <c r="L20" s="142"/>
      <c r="M20" s="143"/>
      <c r="N20" s="143"/>
      <c r="O20" s="143"/>
      <c r="P20" s="143"/>
      <c r="Q20" s="143"/>
      <c r="R20" s="143"/>
      <c r="S20" s="143"/>
      <c r="T20" s="143"/>
      <c r="U20" s="143"/>
      <c r="V20" s="144"/>
      <c r="W20" s="142"/>
      <c r="X20" s="143"/>
      <c r="Y20" s="143"/>
      <c r="Z20" s="143"/>
      <c r="AA20" s="143"/>
      <c r="AB20" s="143"/>
      <c r="AC20" s="143"/>
      <c r="AD20" s="143"/>
      <c r="AE20" s="143"/>
      <c r="AF20" s="143"/>
      <c r="AG20" s="143"/>
      <c r="AH20" s="143"/>
      <c r="AI20" s="144"/>
      <c r="AJ20" s="157"/>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9"/>
      <c r="BH20" s="55"/>
      <c r="BI20" s="56"/>
      <c r="BJ20" s="56"/>
      <c r="BK20" s="56"/>
      <c r="BL20" s="56"/>
      <c r="BM20" s="56"/>
      <c r="BN20" s="56"/>
      <c r="BO20" s="56"/>
      <c r="BP20" s="56"/>
      <c r="BQ20" s="56"/>
      <c r="BR20" s="56"/>
      <c r="BS20" s="56"/>
      <c r="BT20" s="56"/>
      <c r="BU20" s="56"/>
      <c r="BV20" s="57"/>
      <c r="BW20" s="150"/>
      <c r="BX20" s="151"/>
      <c r="BY20" s="151"/>
      <c r="BZ20" s="151"/>
      <c r="CA20" s="151"/>
      <c r="CB20" s="178"/>
      <c r="CC20" s="178"/>
      <c r="CD20" s="178"/>
      <c r="CE20" s="178"/>
      <c r="CF20" s="178"/>
      <c r="CG20" s="151"/>
      <c r="CH20" s="151"/>
      <c r="CI20" s="151"/>
      <c r="CJ20" s="151"/>
      <c r="CK20" s="183"/>
      <c r="CL20" s="142"/>
      <c r="CM20" s="143"/>
      <c r="CN20" s="144"/>
      <c r="CV20" s="4"/>
      <c r="CW20" s="4"/>
    </row>
    <row r="21" spans="3:121" ht="6.95" customHeight="1">
      <c r="E21" s="187"/>
      <c r="F21" s="188"/>
      <c r="G21" s="157"/>
      <c r="H21" s="158"/>
      <c r="I21" s="158"/>
      <c r="J21" s="158"/>
      <c r="K21" s="159"/>
      <c r="L21" s="142"/>
      <c r="M21" s="143"/>
      <c r="N21" s="143"/>
      <c r="O21" s="143"/>
      <c r="P21" s="143"/>
      <c r="Q21" s="143"/>
      <c r="R21" s="143"/>
      <c r="S21" s="143"/>
      <c r="T21" s="143"/>
      <c r="U21" s="143"/>
      <c r="V21" s="144"/>
      <c r="W21" s="142"/>
      <c r="X21" s="143"/>
      <c r="Y21" s="143"/>
      <c r="Z21" s="143"/>
      <c r="AA21" s="143"/>
      <c r="AB21" s="143"/>
      <c r="AC21" s="143"/>
      <c r="AD21" s="143"/>
      <c r="AE21" s="143"/>
      <c r="AF21" s="143"/>
      <c r="AG21" s="143"/>
      <c r="AH21" s="143"/>
      <c r="AI21" s="144"/>
      <c r="AJ21" s="157"/>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9"/>
      <c r="BH21" s="142" t="s">
        <v>125</v>
      </c>
      <c r="BI21" s="143"/>
      <c r="BJ21" s="143"/>
      <c r="BK21" s="143"/>
      <c r="BL21" s="143"/>
      <c r="BM21" s="143"/>
      <c r="BN21" s="143"/>
      <c r="BO21" s="143"/>
      <c r="BP21" s="143"/>
      <c r="BQ21" s="143"/>
      <c r="BR21" s="143"/>
      <c r="BS21" s="143"/>
      <c r="BT21" s="143"/>
      <c r="BU21" s="143"/>
      <c r="BV21" s="144"/>
      <c r="BW21" s="150"/>
      <c r="BX21" s="151"/>
      <c r="BY21" s="151"/>
      <c r="BZ21" s="151"/>
      <c r="CA21" s="151"/>
      <c r="CB21" s="178"/>
      <c r="CC21" s="178"/>
      <c r="CD21" s="178"/>
      <c r="CE21" s="178"/>
      <c r="CF21" s="178"/>
      <c r="CG21" s="151"/>
      <c r="CH21" s="151"/>
      <c r="CI21" s="151"/>
      <c r="CJ21" s="151"/>
      <c r="CK21" s="183"/>
      <c r="CL21" s="142"/>
      <c r="CM21" s="143"/>
      <c r="CN21" s="144"/>
      <c r="CV21" s="4"/>
      <c r="CW21" s="4"/>
      <c r="DA21" s="5"/>
    </row>
    <row r="22" spans="3:121" ht="6.95" customHeight="1">
      <c r="C22" s="58"/>
      <c r="D22" s="58"/>
      <c r="E22" s="187"/>
      <c r="F22" s="188"/>
      <c r="G22" s="157"/>
      <c r="H22" s="158"/>
      <c r="I22" s="158"/>
      <c r="J22" s="158"/>
      <c r="K22" s="159"/>
      <c r="L22" s="142"/>
      <c r="M22" s="143"/>
      <c r="N22" s="143"/>
      <c r="O22" s="143"/>
      <c r="P22" s="143"/>
      <c r="Q22" s="143"/>
      <c r="R22" s="143"/>
      <c r="S22" s="143"/>
      <c r="T22" s="143"/>
      <c r="U22" s="143"/>
      <c r="V22" s="144"/>
      <c r="W22" s="142"/>
      <c r="X22" s="143"/>
      <c r="Y22" s="143"/>
      <c r="Z22" s="143"/>
      <c r="AA22" s="143"/>
      <c r="AB22" s="143"/>
      <c r="AC22" s="143"/>
      <c r="AD22" s="143"/>
      <c r="AE22" s="143"/>
      <c r="AF22" s="143"/>
      <c r="AG22" s="143"/>
      <c r="AH22" s="143"/>
      <c r="AI22" s="144"/>
      <c r="AJ22" s="157"/>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9"/>
      <c r="BH22" s="142"/>
      <c r="BI22" s="143"/>
      <c r="BJ22" s="143"/>
      <c r="BK22" s="143"/>
      <c r="BL22" s="143"/>
      <c r="BM22" s="143"/>
      <c r="BN22" s="143"/>
      <c r="BO22" s="143"/>
      <c r="BP22" s="143"/>
      <c r="BQ22" s="143"/>
      <c r="BR22" s="143"/>
      <c r="BS22" s="143"/>
      <c r="BT22" s="143"/>
      <c r="BU22" s="143"/>
      <c r="BV22" s="144"/>
      <c r="BW22" s="150"/>
      <c r="BX22" s="151"/>
      <c r="BY22" s="151"/>
      <c r="BZ22" s="151"/>
      <c r="CA22" s="151"/>
      <c r="CB22" s="178"/>
      <c r="CC22" s="178"/>
      <c r="CD22" s="178"/>
      <c r="CE22" s="178"/>
      <c r="CF22" s="178"/>
      <c r="CG22" s="151"/>
      <c r="CH22" s="151"/>
      <c r="CI22" s="151"/>
      <c r="CJ22" s="151"/>
      <c r="CK22" s="183"/>
      <c r="CL22" s="142"/>
      <c r="CM22" s="143"/>
      <c r="CN22" s="144"/>
      <c r="CV22" s="4"/>
      <c r="CW22" s="4"/>
      <c r="DA22" s="5"/>
    </row>
    <row r="23" spans="3:121" ht="6.95" customHeight="1">
      <c r="C23" s="58"/>
      <c r="D23" s="58"/>
      <c r="E23" s="187"/>
      <c r="F23" s="188"/>
      <c r="G23" s="157"/>
      <c r="H23" s="158"/>
      <c r="I23" s="158"/>
      <c r="J23" s="158"/>
      <c r="K23" s="159"/>
      <c r="L23" s="142"/>
      <c r="M23" s="143"/>
      <c r="N23" s="143"/>
      <c r="O23" s="143"/>
      <c r="P23" s="143"/>
      <c r="Q23" s="143"/>
      <c r="R23" s="143"/>
      <c r="S23" s="143"/>
      <c r="T23" s="143"/>
      <c r="U23" s="143"/>
      <c r="V23" s="144"/>
      <c r="W23" s="142"/>
      <c r="X23" s="143"/>
      <c r="Y23" s="143"/>
      <c r="Z23" s="143"/>
      <c r="AA23" s="143"/>
      <c r="AB23" s="143"/>
      <c r="AC23" s="143"/>
      <c r="AD23" s="143"/>
      <c r="AE23" s="143"/>
      <c r="AF23" s="143"/>
      <c r="AG23" s="143"/>
      <c r="AH23" s="143"/>
      <c r="AI23" s="144"/>
      <c r="AJ23" s="165" t="s">
        <v>209</v>
      </c>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7"/>
      <c r="BH23" s="142"/>
      <c r="BI23" s="143"/>
      <c r="BJ23" s="143"/>
      <c r="BK23" s="143"/>
      <c r="BL23" s="143"/>
      <c r="BM23" s="143"/>
      <c r="BN23" s="143"/>
      <c r="BO23" s="143"/>
      <c r="BP23" s="143"/>
      <c r="BQ23" s="143"/>
      <c r="BR23" s="143"/>
      <c r="BS23" s="143"/>
      <c r="BT23" s="143"/>
      <c r="BU23" s="143"/>
      <c r="BV23" s="144"/>
      <c r="BW23" s="150"/>
      <c r="BX23" s="151"/>
      <c r="BY23" s="151"/>
      <c r="BZ23" s="151"/>
      <c r="CA23" s="151"/>
      <c r="CB23" s="178"/>
      <c r="CC23" s="178"/>
      <c r="CD23" s="178"/>
      <c r="CE23" s="178"/>
      <c r="CF23" s="178"/>
      <c r="CG23" s="151"/>
      <c r="CH23" s="151"/>
      <c r="CI23" s="151"/>
      <c r="CJ23" s="151"/>
      <c r="CK23" s="183"/>
      <c r="CL23" s="142"/>
      <c r="CM23" s="143"/>
      <c r="CN23" s="144"/>
      <c r="CV23" s="4"/>
      <c r="CW23" s="4"/>
      <c r="DA23" s="5"/>
    </row>
    <row r="24" spans="3:121" ht="6.95" customHeight="1">
      <c r="C24" s="58"/>
      <c r="D24" s="58"/>
      <c r="E24" s="187"/>
      <c r="F24" s="188"/>
      <c r="G24" s="157"/>
      <c r="H24" s="158"/>
      <c r="I24" s="158"/>
      <c r="J24" s="158"/>
      <c r="K24" s="159"/>
      <c r="L24" s="142"/>
      <c r="M24" s="143"/>
      <c r="N24" s="143"/>
      <c r="O24" s="143"/>
      <c r="P24" s="143"/>
      <c r="Q24" s="143"/>
      <c r="R24" s="143"/>
      <c r="S24" s="143"/>
      <c r="T24" s="143"/>
      <c r="U24" s="143"/>
      <c r="V24" s="144"/>
      <c r="W24" s="142"/>
      <c r="X24" s="143"/>
      <c r="Y24" s="143"/>
      <c r="Z24" s="143"/>
      <c r="AA24" s="143"/>
      <c r="AB24" s="143"/>
      <c r="AC24" s="143"/>
      <c r="AD24" s="143"/>
      <c r="AE24" s="143"/>
      <c r="AF24" s="143"/>
      <c r="AG24" s="143"/>
      <c r="AH24" s="143"/>
      <c r="AI24" s="144"/>
      <c r="AJ24" s="165"/>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7"/>
      <c r="BH24" s="55"/>
      <c r="BI24" s="163"/>
      <c r="BJ24" s="163"/>
      <c r="BK24" s="163"/>
      <c r="BL24" s="163"/>
      <c r="BM24" s="163"/>
      <c r="BN24" s="163"/>
      <c r="BO24" s="163"/>
      <c r="BP24" s="163"/>
      <c r="BQ24" s="163"/>
      <c r="BR24" s="163"/>
      <c r="BS24" s="163"/>
      <c r="BT24" s="180" t="s">
        <v>43</v>
      </c>
      <c r="BU24" s="180"/>
      <c r="BV24" s="181"/>
      <c r="BW24" s="150"/>
      <c r="BX24" s="151"/>
      <c r="BY24" s="151"/>
      <c r="BZ24" s="151"/>
      <c r="CA24" s="151"/>
      <c r="CB24" s="178"/>
      <c r="CC24" s="178"/>
      <c r="CD24" s="178"/>
      <c r="CE24" s="178"/>
      <c r="CF24" s="178"/>
      <c r="CG24" s="151"/>
      <c r="CH24" s="151"/>
      <c r="CI24" s="151"/>
      <c r="CJ24" s="151"/>
      <c r="CK24" s="183"/>
      <c r="CL24" s="142"/>
      <c r="CM24" s="143"/>
      <c r="CN24" s="144"/>
      <c r="CV24" s="4"/>
      <c r="CW24" s="4"/>
      <c r="DA24" s="5"/>
    </row>
    <row r="25" spans="3:121" ht="6.95" customHeight="1">
      <c r="C25" s="58"/>
      <c r="D25" s="58"/>
      <c r="E25" s="187"/>
      <c r="F25" s="188"/>
      <c r="G25" s="157"/>
      <c r="H25" s="158"/>
      <c r="I25" s="158"/>
      <c r="J25" s="158"/>
      <c r="K25" s="159"/>
      <c r="L25" s="142"/>
      <c r="M25" s="143"/>
      <c r="N25" s="143"/>
      <c r="O25" s="143"/>
      <c r="P25" s="143"/>
      <c r="Q25" s="143"/>
      <c r="R25" s="143"/>
      <c r="S25" s="143"/>
      <c r="T25" s="143"/>
      <c r="U25" s="143"/>
      <c r="V25" s="144"/>
      <c r="W25" s="142"/>
      <c r="X25" s="143"/>
      <c r="Y25" s="143"/>
      <c r="Z25" s="143"/>
      <c r="AA25" s="143"/>
      <c r="AB25" s="143"/>
      <c r="AC25" s="143"/>
      <c r="AD25" s="143"/>
      <c r="AE25" s="143"/>
      <c r="AF25" s="143"/>
      <c r="AG25" s="143"/>
      <c r="AH25" s="143"/>
      <c r="AI25" s="144"/>
      <c r="AJ25" s="165"/>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7"/>
      <c r="BH25" s="55"/>
      <c r="BI25" s="163"/>
      <c r="BJ25" s="163"/>
      <c r="BK25" s="163"/>
      <c r="BL25" s="163"/>
      <c r="BM25" s="163"/>
      <c r="BN25" s="163"/>
      <c r="BO25" s="163"/>
      <c r="BP25" s="163"/>
      <c r="BQ25" s="163"/>
      <c r="BR25" s="163"/>
      <c r="BS25" s="163"/>
      <c r="BT25" s="180"/>
      <c r="BU25" s="180"/>
      <c r="BV25" s="181"/>
      <c r="BW25" s="150"/>
      <c r="BX25" s="151"/>
      <c r="BY25" s="151"/>
      <c r="BZ25" s="151"/>
      <c r="CA25" s="151"/>
      <c r="CB25" s="178"/>
      <c r="CC25" s="178"/>
      <c r="CD25" s="178"/>
      <c r="CE25" s="178"/>
      <c r="CF25" s="178"/>
      <c r="CG25" s="151"/>
      <c r="CH25" s="151"/>
      <c r="CI25" s="151"/>
      <c r="CJ25" s="151"/>
      <c r="CK25" s="183"/>
      <c r="CL25" s="142"/>
      <c r="CM25" s="143"/>
      <c r="CN25" s="144"/>
      <c r="CV25" s="4"/>
      <c r="CW25" s="4"/>
      <c r="DA25" s="5"/>
    </row>
    <row r="26" spans="3:121" ht="6.95" customHeight="1">
      <c r="C26" s="58"/>
      <c r="D26" s="58"/>
      <c r="E26" s="187"/>
      <c r="F26" s="188"/>
      <c r="G26" s="157"/>
      <c r="H26" s="158"/>
      <c r="I26" s="158"/>
      <c r="J26" s="158"/>
      <c r="K26" s="159"/>
      <c r="L26" s="142"/>
      <c r="M26" s="143"/>
      <c r="N26" s="143"/>
      <c r="O26" s="143"/>
      <c r="P26" s="143"/>
      <c r="Q26" s="143"/>
      <c r="R26" s="143"/>
      <c r="S26" s="143"/>
      <c r="T26" s="143"/>
      <c r="U26" s="143"/>
      <c r="V26" s="144"/>
      <c r="W26" s="142"/>
      <c r="X26" s="143"/>
      <c r="Y26" s="143"/>
      <c r="Z26" s="143"/>
      <c r="AA26" s="143"/>
      <c r="AB26" s="143"/>
      <c r="AC26" s="143"/>
      <c r="AD26" s="143"/>
      <c r="AE26" s="143"/>
      <c r="AF26" s="143"/>
      <c r="AG26" s="143"/>
      <c r="AH26" s="143"/>
      <c r="AI26" s="144"/>
      <c r="AJ26" s="165"/>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7"/>
      <c r="BH26" s="55"/>
      <c r="BI26" s="164"/>
      <c r="BJ26" s="164"/>
      <c r="BK26" s="164"/>
      <c r="BL26" s="164"/>
      <c r="BM26" s="164"/>
      <c r="BN26" s="164"/>
      <c r="BO26" s="164"/>
      <c r="BP26" s="164"/>
      <c r="BQ26" s="164"/>
      <c r="BR26" s="164"/>
      <c r="BS26" s="164"/>
      <c r="BT26" s="180"/>
      <c r="BU26" s="180"/>
      <c r="BV26" s="181"/>
      <c r="BW26" s="150"/>
      <c r="BX26" s="151"/>
      <c r="BY26" s="151"/>
      <c r="BZ26" s="151"/>
      <c r="CA26" s="151"/>
      <c r="CB26" s="178"/>
      <c r="CC26" s="178"/>
      <c r="CD26" s="178"/>
      <c r="CE26" s="178"/>
      <c r="CF26" s="178"/>
      <c r="CG26" s="151"/>
      <c r="CH26" s="151"/>
      <c r="CI26" s="151"/>
      <c r="CJ26" s="151"/>
      <c r="CK26" s="183"/>
      <c r="CL26" s="142"/>
      <c r="CM26" s="143"/>
      <c r="CN26" s="144"/>
      <c r="CV26" s="4"/>
      <c r="CW26" s="4"/>
      <c r="DA26" s="5"/>
    </row>
    <row r="27" spans="3:121" ht="6.95" customHeight="1">
      <c r="C27" s="58"/>
      <c r="D27" s="58"/>
      <c r="E27" s="187"/>
      <c r="F27" s="188"/>
      <c r="G27" s="157"/>
      <c r="H27" s="158"/>
      <c r="I27" s="158"/>
      <c r="J27" s="158"/>
      <c r="K27" s="159"/>
      <c r="L27" s="142"/>
      <c r="M27" s="143"/>
      <c r="N27" s="143"/>
      <c r="O27" s="143"/>
      <c r="P27" s="143"/>
      <c r="Q27" s="143"/>
      <c r="R27" s="143"/>
      <c r="S27" s="143"/>
      <c r="T27" s="143"/>
      <c r="U27" s="143"/>
      <c r="V27" s="144"/>
      <c r="W27" s="142"/>
      <c r="X27" s="143"/>
      <c r="Y27" s="143"/>
      <c r="Z27" s="143"/>
      <c r="AA27" s="143"/>
      <c r="AB27" s="143"/>
      <c r="AC27" s="143"/>
      <c r="AD27" s="143"/>
      <c r="AE27" s="143"/>
      <c r="AF27" s="143"/>
      <c r="AG27" s="143"/>
      <c r="AH27" s="143"/>
      <c r="AI27" s="144"/>
      <c r="AJ27" s="165"/>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7"/>
      <c r="BH27" s="171"/>
      <c r="BI27" s="172"/>
      <c r="BJ27" s="172"/>
      <c r="BK27" s="172"/>
      <c r="BL27" s="172"/>
      <c r="BM27" s="172"/>
      <c r="BN27" s="172"/>
      <c r="BO27" s="172"/>
      <c r="BP27" s="172"/>
      <c r="BQ27" s="172"/>
      <c r="BR27" s="172"/>
      <c r="BS27" s="172"/>
      <c r="BT27" s="172"/>
      <c r="BU27" s="172"/>
      <c r="BV27" s="173"/>
      <c r="BW27" s="150"/>
      <c r="BX27" s="151"/>
      <c r="BY27" s="151"/>
      <c r="BZ27" s="151"/>
      <c r="CA27" s="151"/>
      <c r="CB27" s="178"/>
      <c r="CC27" s="178"/>
      <c r="CD27" s="178"/>
      <c r="CE27" s="178"/>
      <c r="CF27" s="178"/>
      <c r="CG27" s="151"/>
      <c r="CH27" s="151"/>
      <c r="CI27" s="151"/>
      <c r="CJ27" s="151"/>
      <c r="CK27" s="183"/>
      <c r="CL27" s="142"/>
      <c r="CM27" s="143"/>
      <c r="CN27" s="144"/>
      <c r="CV27" s="4"/>
      <c r="CW27" s="4"/>
      <c r="DA27" s="5"/>
    </row>
    <row r="28" spans="3:121" ht="6.95" customHeight="1">
      <c r="C28" s="58"/>
      <c r="D28" s="58"/>
      <c r="E28" s="189"/>
      <c r="F28" s="190"/>
      <c r="G28" s="160"/>
      <c r="H28" s="161"/>
      <c r="I28" s="161"/>
      <c r="J28" s="161"/>
      <c r="K28" s="162"/>
      <c r="L28" s="145"/>
      <c r="M28" s="146"/>
      <c r="N28" s="146"/>
      <c r="O28" s="146"/>
      <c r="P28" s="146"/>
      <c r="Q28" s="146"/>
      <c r="R28" s="146"/>
      <c r="S28" s="146"/>
      <c r="T28" s="146"/>
      <c r="U28" s="146"/>
      <c r="V28" s="147"/>
      <c r="W28" s="145"/>
      <c r="X28" s="146"/>
      <c r="Y28" s="146"/>
      <c r="Z28" s="146"/>
      <c r="AA28" s="146"/>
      <c r="AB28" s="146"/>
      <c r="AC28" s="146"/>
      <c r="AD28" s="146"/>
      <c r="AE28" s="146"/>
      <c r="AF28" s="146"/>
      <c r="AG28" s="146"/>
      <c r="AH28" s="146"/>
      <c r="AI28" s="147"/>
      <c r="AJ28" s="168"/>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70"/>
      <c r="BH28" s="174"/>
      <c r="BI28" s="175"/>
      <c r="BJ28" s="175"/>
      <c r="BK28" s="175"/>
      <c r="BL28" s="175"/>
      <c r="BM28" s="175"/>
      <c r="BN28" s="175"/>
      <c r="BO28" s="175"/>
      <c r="BP28" s="175"/>
      <c r="BQ28" s="175"/>
      <c r="BR28" s="175"/>
      <c r="BS28" s="175"/>
      <c r="BT28" s="175"/>
      <c r="BU28" s="175"/>
      <c r="BV28" s="176"/>
      <c r="BW28" s="152"/>
      <c r="BX28" s="153"/>
      <c r="BY28" s="153"/>
      <c r="BZ28" s="153"/>
      <c r="CA28" s="153"/>
      <c r="CB28" s="179"/>
      <c r="CC28" s="179"/>
      <c r="CD28" s="179"/>
      <c r="CE28" s="179"/>
      <c r="CF28" s="179"/>
      <c r="CG28" s="153"/>
      <c r="CH28" s="153"/>
      <c r="CI28" s="153"/>
      <c r="CJ28" s="153"/>
      <c r="CK28" s="184"/>
      <c r="CL28" s="145"/>
      <c r="CM28" s="146"/>
      <c r="CN28" s="147"/>
      <c r="CV28" s="4"/>
      <c r="CW28" s="4"/>
      <c r="DA28" s="5"/>
    </row>
    <row r="29" spans="3:121" ht="6.95" customHeight="1">
      <c r="C29" s="58"/>
      <c r="D29" s="58"/>
      <c r="E29" s="185" t="s">
        <v>129</v>
      </c>
      <c r="F29" s="186"/>
      <c r="G29" s="154" t="s">
        <v>41</v>
      </c>
      <c r="H29" s="155"/>
      <c r="I29" s="155"/>
      <c r="J29" s="155"/>
      <c r="K29" s="156"/>
      <c r="L29" s="154" t="s">
        <v>30</v>
      </c>
      <c r="M29" s="155"/>
      <c r="N29" s="155"/>
      <c r="O29" s="155"/>
      <c r="P29" s="155"/>
      <c r="Q29" s="155"/>
      <c r="R29" s="155"/>
      <c r="S29" s="155"/>
      <c r="T29" s="155"/>
      <c r="U29" s="155"/>
      <c r="V29" s="156"/>
      <c r="W29" s="154" t="s">
        <v>204</v>
      </c>
      <c r="X29" s="155"/>
      <c r="Y29" s="155"/>
      <c r="Z29" s="155"/>
      <c r="AA29" s="155"/>
      <c r="AB29" s="155"/>
      <c r="AC29" s="155"/>
      <c r="AD29" s="155"/>
      <c r="AE29" s="155"/>
      <c r="AF29" s="155"/>
      <c r="AG29" s="155"/>
      <c r="AH29" s="155"/>
      <c r="AI29" s="156"/>
      <c r="AJ29" s="154" t="s">
        <v>203</v>
      </c>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6"/>
      <c r="BH29" s="139" t="s">
        <v>44</v>
      </c>
      <c r="BI29" s="140"/>
      <c r="BJ29" s="140"/>
      <c r="BK29" s="140"/>
      <c r="BL29" s="140"/>
      <c r="BM29" s="140"/>
      <c r="BN29" s="140"/>
      <c r="BO29" s="140"/>
      <c r="BP29" s="140"/>
      <c r="BQ29" s="140"/>
      <c r="BR29" s="140"/>
      <c r="BS29" s="140"/>
      <c r="BT29" s="140"/>
      <c r="BU29" s="140"/>
      <c r="BV29" s="141"/>
      <c r="BW29" s="206" t="str">
        <f>IF(AND(BI33="",BI40=""),"",(IF(OR(DA73="×",DB73="×"),"","〇")))</f>
        <v/>
      </c>
      <c r="BX29" s="207"/>
      <c r="BY29" s="207"/>
      <c r="BZ29" s="207"/>
      <c r="CA29" s="207"/>
      <c r="CB29" s="207" t="s">
        <v>27</v>
      </c>
      <c r="CC29" s="207"/>
      <c r="CD29" s="207"/>
      <c r="CE29" s="207"/>
      <c r="CF29" s="207"/>
      <c r="CG29" s="207" t="str">
        <f>IF(AND(BI33="",BI40=""),"",IF(OR(DA73="×",DB73="×"),"〇",""))</f>
        <v/>
      </c>
      <c r="CH29" s="207"/>
      <c r="CI29" s="207"/>
      <c r="CJ29" s="207"/>
      <c r="CK29" s="231"/>
      <c r="CL29" s="154" t="s">
        <v>164</v>
      </c>
      <c r="CM29" s="155"/>
      <c r="CN29" s="156"/>
      <c r="CV29" s="4"/>
      <c r="CW29" s="4"/>
      <c r="DA29" s="5"/>
    </row>
    <row r="30" spans="3:121" ht="6.95" customHeight="1">
      <c r="C30" s="58"/>
      <c r="D30" s="58"/>
      <c r="E30" s="187"/>
      <c r="F30" s="188"/>
      <c r="G30" s="157"/>
      <c r="H30" s="158"/>
      <c r="I30" s="158"/>
      <c r="J30" s="158"/>
      <c r="K30" s="159"/>
      <c r="L30" s="157"/>
      <c r="M30" s="158"/>
      <c r="N30" s="158"/>
      <c r="O30" s="158"/>
      <c r="P30" s="158"/>
      <c r="Q30" s="158"/>
      <c r="R30" s="158"/>
      <c r="S30" s="158"/>
      <c r="T30" s="158"/>
      <c r="U30" s="158"/>
      <c r="V30" s="159"/>
      <c r="W30" s="157"/>
      <c r="X30" s="158"/>
      <c r="Y30" s="158"/>
      <c r="Z30" s="158"/>
      <c r="AA30" s="158"/>
      <c r="AB30" s="158"/>
      <c r="AC30" s="158"/>
      <c r="AD30" s="158"/>
      <c r="AE30" s="158"/>
      <c r="AF30" s="158"/>
      <c r="AG30" s="158"/>
      <c r="AH30" s="158"/>
      <c r="AI30" s="159"/>
      <c r="AJ30" s="157"/>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9"/>
      <c r="BH30" s="142"/>
      <c r="BI30" s="143"/>
      <c r="BJ30" s="143"/>
      <c r="BK30" s="143"/>
      <c r="BL30" s="143"/>
      <c r="BM30" s="143"/>
      <c r="BN30" s="143"/>
      <c r="BO30" s="143"/>
      <c r="BP30" s="143"/>
      <c r="BQ30" s="143"/>
      <c r="BR30" s="143"/>
      <c r="BS30" s="143"/>
      <c r="BT30" s="143"/>
      <c r="BU30" s="143"/>
      <c r="BV30" s="144"/>
      <c r="BW30" s="202"/>
      <c r="BX30" s="203"/>
      <c r="BY30" s="203"/>
      <c r="BZ30" s="203"/>
      <c r="CA30" s="203"/>
      <c r="CB30" s="203"/>
      <c r="CC30" s="203"/>
      <c r="CD30" s="203"/>
      <c r="CE30" s="203"/>
      <c r="CF30" s="203"/>
      <c r="CG30" s="203"/>
      <c r="CH30" s="203"/>
      <c r="CI30" s="203"/>
      <c r="CJ30" s="203"/>
      <c r="CK30" s="232"/>
      <c r="CL30" s="157"/>
      <c r="CM30" s="158"/>
      <c r="CN30" s="159"/>
      <c r="CV30" s="4"/>
      <c r="CW30" s="4"/>
      <c r="DA30" s="5"/>
    </row>
    <row r="31" spans="3:121" ht="6.95" customHeight="1">
      <c r="E31" s="187"/>
      <c r="F31" s="188"/>
      <c r="G31" s="157"/>
      <c r="H31" s="158"/>
      <c r="I31" s="158"/>
      <c r="J31" s="158"/>
      <c r="K31" s="159"/>
      <c r="L31" s="157"/>
      <c r="M31" s="158"/>
      <c r="N31" s="158"/>
      <c r="O31" s="158"/>
      <c r="P31" s="158"/>
      <c r="Q31" s="158"/>
      <c r="R31" s="158"/>
      <c r="S31" s="158"/>
      <c r="T31" s="158"/>
      <c r="U31" s="158"/>
      <c r="V31" s="159"/>
      <c r="W31" s="157"/>
      <c r="X31" s="158"/>
      <c r="Y31" s="158"/>
      <c r="Z31" s="158"/>
      <c r="AA31" s="158"/>
      <c r="AB31" s="158"/>
      <c r="AC31" s="158"/>
      <c r="AD31" s="158"/>
      <c r="AE31" s="158"/>
      <c r="AF31" s="158"/>
      <c r="AG31" s="158"/>
      <c r="AH31" s="158"/>
      <c r="AI31" s="159"/>
      <c r="AJ31" s="157"/>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9"/>
      <c r="BH31" s="142"/>
      <c r="BI31" s="143"/>
      <c r="BJ31" s="143"/>
      <c r="BK31" s="143"/>
      <c r="BL31" s="143"/>
      <c r="BM31" s="143"/>
      <c r="BN31" s="143"/>
      <c r="BO31" s="143"/>
      <c r="BP31" s="143"/>
      <c r="BQ31" s="143"/>
      <c r="BR31" s="143"/>
      <c r="BS31" s="143"/>
      <c r="BT31" s="143"/>
      <c r="BU31" s="143"/>
      <c r="BV31" s="144"/>
      <c r="BW31" s="202"/>
      <c r="BX31" s="203"/>
      <c r="BY31" s="203"/>
      <c r="BZ31" s="203"/>
      <c r="CA31" s="203"/>
      <c r="CB31" s="203"/>
      <c r="CC31" s="203"/>
      <c r="CD31" s="203"/>
      <c r="CE31" s="203"/>
      <c r="CF31" s="203"/>
      <c r="CG31" s="203"/>
      <c r="CH31" s="203"/>
      <c r="CI31" s="203"/>
      <c r="CJ31" s="203"/>
      <c r="CK31" s="232"/>
      <c r="CL31" s="157"/>
      <c r="CM31" s="158"/>
      <c r="CN31" s="159"/>
      <c r="CR31" s="6" t="s">
        <v>77</v>
      </c>
      <c r="CS31" s="6"/>
      <c r="CT31" s="6">
        <v>0</v>
      </c>
      <c r="CU31" s="6"/>
      <c r="CV31" s="6">
        <v>0</v>
      </c>
      <c r="CW31" s="6" t="s">
        <v>45</v>
      </c>
      <c r="CX31" s="6" t="s">
        <v>46</v>
      </c>
      <c r="CY31" s="6"/>
      <c r="CZ31" s="6"/>
      <c r="DA31" s="6" t="s">
        <v>103</v>
      </c>
      <c r="DB31" s="6" t="s">
        <v>37</v>
      </c>
      <c r="DC31" s="7" t="s">
        <v>30</v>
      </c>
      <c r="DD31" s="6" t="s">
        <v>222</v>
      </c>
      <c r="DE31" s="6" t="s">
        <v>136</v>
      </c>
      <c r="DF31" s="6" t="s">
        <v>176</v>
      </c>
      <c r="DG31" s="8" t="s">
        <v>47</v>
      </c>
      <c r="DH31" s="6" t="s">
        <v>48</v>
      </c>
      <c r="DI31" s="330" t="s">
        <v>49</v>
      </c>
      <c r="DJ31" s="331"/>
      <c r="DK31" s="332"/>
      <c r="DL31" s="8" t="s">
        <v>101</v>
      </c>
      <c r="DM31" s="328" t="s">
        <v>106</v>
      </c>
      <c r="DN31" s="328"/>
      <c r="DO31" s="328"/>
      <c r="DP31" s="329" t="s">
        <v>105</v>
      </c>
      <c r="DQ31" s="329"/>
    </row>
    <row r="32" spans="3:121" ht="6.95" customHeight="1">
      <c r="E32" s="187"/>
      <c r="F32" s="188"/>
      <c r="G32" s="157"/>
      <c r="H32" s="158"/>
      <c r="I32" s="158"/>
      <c r="J32" s="158"/>
      <c r="K32" s="159"/>
      <c r="L32" s="157"/>
      <c r="M32" s="158"/>
      <c r="N32" s="158"/>
      <c r="O32" s="158"/>
      <c r="P32" s="158"/>
      <c r="Q32" s="158"/>
      <c r="R32" s="158"/>
      <c r="S32" s="158"/>
      <c r="T32" s="158"/>
      <c r="U32" s="158"/>
      <c r="V32" s="159"/>
      <c r="W32" s="157"/>
      <c r="X32" s="158"/>
      <c r="Y32" s="158"/>
      <c r="Z32" s="158"/>
      <c r="AA32" s="158"/>
      <c r="AB32" s="158"/>
      <c r="AC32" s="158"/>
      <c r="AD32" s="158"/>
      <c r="AE32" s="158"/>
      <c r="AF32" s="158"/>
      <c r="AG32" s="158"/>
      <c r="AH32" s="158"/>
      <c r="AI32" s="159"/>
      <c r="AJ32" s="157"/>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9"/>
      <c r="BH32" s="55"/>
      <c r="BI32" s="56"/>
      <c r="BJ32" s="56"/>
      <c r="BK32" s="56"/>
      <c r="BL32" s="56"/>
      <c r="BM32" s="56"/>
      <c r="BN32" s="56"/>
      <c r="BO32" s="56"/>
      <c r="BP32" s="56"/>
      <c r="BQ32" s="56"/>
      <c r="BR32" s="56"/>
      <c r="BS32" s="56"/>
      <c r="BT32" s="56"/>
      <c r="BU32" s="56"/>
      <c r="BV32" s="57"/>
      <c r="BW32" s="202"/>
      <c r="BX32" s="203"/>
      <c r="BY32" s="203"/>
      <c r="BZ32" s="203"/>
      <c r="CA32" s="203"/>
      <c r="CB32" s="203"/>
      <c r="CC32" s="203"/>
      <c r="CD32" s="203"/>
      <c r="CE32" s="203"/>
      <c r="CF32" s="203"/>
      <c r="CG32" s="203"/>
      <c r="CH32" s="203"/>
      <c r="CI32" s="203"/>
      <c r="CJ32" s="203"/>
      <c r="CK32" s="232"/>
      <c r="CL32" s="157"/>
      <c r="CM32" s="158"/>
      <c r="CN32" s="159"/>
      <c r="CR32" s="6" t="s">
        <v>51</v>
      </c>
      <c r="CS32" s="6" t="s">
        <v>39</v>
      </c>
      <c r="CT32" s="6">
        <v>1</v>
      </c>
      <c r="CU32" s="6">
        <v>1</v>
      </c>
      <c r="CV32" s="6">
        <v>1</v>
      </c>
      <c r="CW32" s="8">
        <v>320</v>
      </c>
      <c r="CX32" s="8">
        <v>30</v>
      </c>
      <c r="CY32" s="8" t="s">
        <v>140</v>
      </c>
      <c r="CZ32" s="6" t="s">
        <v>150</v>
      </c>
      <c r="DA32" s="6" t="s">
        <v>223</v>
      </c>
      <c r="DB32" s="6" t="s">
        <v>67</v>
      </c>
      <c r="DC32" s="7" t="s">
        <v>75</v>
      </c>
      <c r="DD32" s="6" t="s">
        <v>138</v>
      </c>
      <c r="DE32" s="6" t="s">
        <v>137</v>
      </c>
      <c r="DF32" s="6" t="s">
        <v>196</v>
      </c>
      <c r="DG32" s="8" t="s">
        <v>57</v>
      </c>
      <c r="DH32" s="6">
        <v>675</v>
      </c>
      <c r="DI32" s="6" t="s">
        <v>184</v>
      </c>
      <c r="DJ32" s="6">
        <v>-60</v>
      </c>
      <c r="DK32" s="6">
        <v>60</v>
      </c>
      <c r="DL32" s="6" t="s">
        <v>102</v>
      </c>
      <c r="DM32" s="6" t="s">
        <v>69</v>
      </c>
      <c r="DN32" s="6" t="s">
        <v>70</v>
      </c>
      <c r="DO32" s="6" t="s">
        <v>71</v>
      </c>
      <c r="DP32" s="6" t="s">
        <v>199</v>
      </c>
      <c r="DQ32" s="6" t="s">
        <v>200</v>
      </c>
    </row>
    <row r="33" spans="5:121" ht="6.95" customHeight="1">
      <c r="E33" s="187"/>
      <c r="F33" s="188"/>
      <c r="G33" s="157"/>
      <c r="H33" s="158"/>
      <c r="I33" s="158"/>
      <c r="J33" s="158"/>
      <c r="K33" s="159"/>
      <c r="L33" s="157"/>
      <c r="M33" s="158"/>
      <c r="N33" s="158"/>
      <c r="O33" s="158"/>
      <c r="P33" s="158"/>
      <c r="Q33" s="158"/>
      <c r="R33" s="158"/>
      <c r="S33" s="158"/>
      <c r="T33" s="158"/>
      <c r="U33" s="158"/>
      <c r="V33" s="159"/>
      <c r="W33" s="157"/>
      <c r="X33" s="158"/>
      <c r="Y33" s="158"/>
      <c r="Z33" s="158"/>
      <c r="AA33" s="158"/>
      <c r="AB33" s="158"/>
      <c r="AC33" s="158"/>
      <c r="AD33" s="158"/>
      <c r="AE33" s="158"/>
      <c r="AF33" s="158"/>
      <c r="AG33" s="158"/>
      <c r="AH33" s="158"/>
      <c r="AI33" s="159"/>
      <c r="AJ33" s="59"/>
      <c r="AK33" s="172" t="s">
        <v>42</v>
      </c>
      <c r="AL33" s="172"/>
      <c r="AM33" s="172"/>
      <c r="AN33" s="172"/>
      <c r="AO33" s="172"/>
      <c r="AP33" s="198" t="str">
        <f>IF(OR(AK5="認定番号",AK5=""),"?",VLOOKUP(AK5,DB23:DQ39,4,FALSE))</f>
        <v>JAA26807CEZ164</v>
      </c>
      <c r="AQ33" s="198"/>
      <c r="AR33" s="198"/>
      <c r="AS33" s="198"/>
      <c r="AT33" s="198"/>
      <c r="AU33" s="198"/>
      <c r="AV33" s="198"/>
      <c r="AW33" s="198"/>
      <c r="AX33" s="198"/>
      <c r="AY33" s="198"/>
      <c r="AZ33" s="198"/>
      <c r="BA33" s="198"/>
      <c r="BB33" s="198"/>
      <c r="BC33" s="198"/>
      <c r="BD33" s="52"/>
      <c r="BE33" s="52"/>
      <c r="BF33" s="52"/>
      <c r="BG33" s="60"/>
      <c r="BH33" s="61"/>
      <c r="BI33" s="191"/>
      <c r="BJ33" s="191"/>
      <c r="BK33" s="191"/>
      <c r="BL33" s="191"/>
      <c r="BM33" s="191"/>
      <c r="BN33" s="191"/>
      <c r="BO33" s="191"/>
      <c r="BP33" s="191"/>
      <c r="BQ33" s="191"/>
      <c r="BR33" s="191"/>
      <c r="BS33" s="191"/>
      <c r="BT33" s="191"/>
      <c r="BU33" s="191"/>
      <c r="BV33" s="61"/>
      <c r="BW33" s="202"/>
      <c r="BX33" s="203"/>
      <c r="BY33" s="203"/>
      <c r="BZ33" s="203"/>
      <c r="CA33" s="203"/>
      <c r="CB33" s="203"/>
      <c r="CC33" s="203"/>
      <c r="CD33" s="203"/>
      <c r="CE33" s="203"/>
      <c r="CF33" s="203"/>
      <c r="CG33" s="203"/>
      <c r="CH33" s="203"/>
      <c r="CI33" s="203"/>
      <c r="CJ33" s="203"/>
      <c r="CK33" s="232"/>
      <c r="CL33" s="157"/>
      <c r="CM33" s="158"/>
      <c r="CN33" s="159"/>
      <c r="CR33" s="6" t="s">
        <v>52</v>
      </c>
      <c r="CS33" s="6"/>
      <c r="CT33" s="6">
        <v>2</v>
      </c>
      <c r="CU33" s="6">
        <v>2</v>
      </c>
      <c r="CV33" s="6">
        <v>2</v>
      </c>
      <c r="CW33" s="8">
        <v>450</v>
      </c>
      <c r="CX33" s="8">
        <v>45</v>
      </c>
      <c r="CY33" s="8" t="s">
        <v>141</v>
      </c>
      <c r="CZ33" s="6" t="s">
        <v>151</v>
      </c>
      <c r="DA33" s="6" t="s">
        <v>224</v>
      </c>
      <c r="DB33" s="6" t="s">
        <v>68</v>
      </c>
      <c r="DC33" s="7" t="s">
        <v>76</v>
      </c>
      <c r="DD33" s="6" t="s">
        <v>138</v>
      </c>
      <c r="DE33" s="6" t="s">
        <v>137</v>
      </c>
      <c r="DF33" s="6" t="s">
        <v>177</v>
      </c>
      <c r="DG33" s="8" t="s">
        <v>57</v>
      </c>
      <c r="DH33" s="6">
        <v>675</v>
      </c>
      <c r="DI33" s="6" t="s">
        <v>185</v>
      </c>
      <c r="DJ33" s="6">
        <v>-60</v>
      </c>
      <c r="DK33" s="6">
        <v>60</v>
      </c>
      <c r="DL33" s="6" t="s">
        <v>102</v>
      </c>
      <c r="DM33" s="6" t="s">
        <v>69</v>
      </c>
      <c r="DN33" s="6" t="s">
        <v>70</v>
      </c>
      <c r="DO33" s="6" t="s">
        <v>71</v>
      </c>
      <c r="DP33" s="6" t="s">
        <v>199</v>
      </c>
      <c r="DQ33" s="6" t="s">
        <v>200</v>
      </c>
    </row>
    <row r="34" spans="5:121" ht="6.95" customHeight="1">
      <c r="E34" s="187"/>
      <c r="F34" s="188"/>
      <c r="G34" s="157"/>
      <c r="H34" s="158"/>
      <c r="I34" s="158"/>
      <c r="J34" s="158"/>
      <c r="K34" s="159"/>
      <c r="L34" s="157"/>
      <c r="M34" s="158"/>
      <c r="N34" s="158"/>
      <c r="O34" s="158"/>
      <c r="P34" s="158"/>
      <c r="Q34" s="158"/>
      <c r="R34" s="158"/>
      <c r="S34" s="158"/>
      <c r="T34" s="158"/>
      <c r="U34" s="158"/>
      <c r="V34" s="159"/>
      <c r="W34" s="157"/>
      <c r="X34" s="158"/>
      <c r="Y34" s="158"/>
      <c r="Z34" s="158"/>
      <c r="AA34" s="158"/>
      <c r="AB34" s="158"/>
      <c r="AC34" s="158"/>
      <c r="AD34" s="158"/>
      <c r="AE34" s="158"/>
      <c r="AF34" s="158"/>
      <c r="AG34" s="158"/>
      <c r="AH34" s="158"/>
      <c r="AI34" s="159"/>
      <c r="AJ34" s="62"/>
      <c r="AK34" s="172"/>
      <c r="AL34" s="172"/>
      <c r="AM34" s="172"/>
      <c r="AN34" s="172"/>
      <c r="AO34" s="172"/>
      <c r="AP34" s="199"/>
      <c r="AQ34" s="199"/>
      <c r="AR34" s="199"/>
      <c r="AS34" s="199"/>
      <c r="AT34" s="199"/>
      <c r="AU34" s="199"/>
      <c r="AV34" s="199"/>
      <c r="AW34" s="199"/>
      <c r="AX34" s="199"/>
      <c r="AY34" s="199"/>
      <c r="AZ34" s="199"/>
      <c r="BA34" s="199"/>
      <c r="BB34" s="199"/>
      <c r="BC34" s="199"/>
      <c r="BD34" s="45"/>
      <c r="BE34" s="45"/>
      <c r="BF34" s="45"/>
      <c r="BG34" s="63"/>
      <c r="BH34" s="45"/>
      <c r="BI34" s="192"/>
      <c r="BJ34" s="192"/>
      <c r="BK34" s="192"/>
      <c r="BL34" s="192"/>
      <c r="BM34" s="192"/>
      <c r="BN34" s="192"/>
      <c r="BO34" s="192"/>
      <c r="BP34" s="192"/>
      <c r="BQ34" s="192"/>
      <c r="BR34" s="192"/>
      <c r="BS34" s="192"/>
      <c r="BT34" s="192"/>
      <c r="BU34" s="192"/>
      <c r="BV34" s="45"/>
      <c r="BW34" s="202"/>
      <c r="BX34" s="203"/>
      <c r="BY34" s="203"/>
      <c r="BZ34" s="203"/>
      <c r="CA34" s="203"/>
      <c r="CB34" s="203"/>
      <c r="CC34" s="203"/>
      <c r="CD34" s="203"/>
      <c r="CE34" s="203"/>
      <c r="CF34" s="203"/>
      <c r="CG34" s="203"/>
      <c r="CH34" s="203"/>
      <c r="CI34" s="203"/>
      <c r="CJ34" s="203"/>
      <c r="CK34" s="232"/>
      <c r="CL34" s="157"/>
      <c r="CM34" s="158"/>
      <c r="CN34" s="159"/>
      <c r="CO34" s="18"/>
      <c r="CP34" s="4"/>
      <c r="CR34" s="6" t="s">
        <v>188</v>
      </c>
      <c r="CS34" s="6"/>
      <c r="CT34" s="6">
        <v>3</v>
      </c>
      <c r="CU34" s="6">
        <v>3</v>
      </c>
      <c r="CV34" s="6">
        <v>3</v>
      </c>
      <c r="CW34" s="8">
        <v>600</v>
      </c>
      <c r="CX34" s="8">
        <v>60</v>
      </c>
      <c r="CY34" s="8" t="s">
        <v>142</v>
      </c>
      <c r="CZ34" s="6" t="s">
        <v>152</v>
      </c>
      <c r="DA34" s="6" t="s">
        <v>225</v>
      </c>
      <c r="DB34" s="6" t="s">
        <v>180</v>
      </c>
      <c r="DC34" s="6" t="s">
        <v>109</v>
      </c>
      <c r="DD34" s="6" t="s">
        <v>139</v>
      </c>
      <c r="DE34" s="6" t="s">
        <v>137</v>
      </c>
      <c r="DF34" s="6" t="s">
        <v>178</v>
      </c>
      <c r="DG34" s="8" t="s">
        <v>57</v>
      </c>
      <c r="DH34" s="6">
        <v>675</v>
      </c>
      <c r="DI34" s="6" t="s">
        <v>185</v>
      </c>
      <c r="DJ34" s="6">
        <v>-60</v>
      </c>
      <c r="DK34" s="6">
        <v>60</v>
      </c>
      <c r="DL34" s="6" t="s">
        <v>172</v>
      </c>
      <c r="DM34" s="6" t="s">
        <v>226</v>
      </c>
      <c r="DN34" s="6" t="s">
        <v>227</v>
      </c>
      <c r="DO34" s="6" t="s">
        <v>110</v>
      </c>
      <c r="DP34" s="6" t="s">
        <v>198</v>
      </c>
      <c r="DQ34" s="6" t="s">
        <v>113</v>
      </c>
    </row>
    <row r="35" spans="5:121" ht="6.95" customHeight="1">
      <c r="E35" s="187"/>
      <c r="F35" s="188"/>
      <c r="G35" s="157"/>
      <c r="H35" s="158"/>
      <c r="I35" s="158"/>
      <c r="J35" s="158"/>
      <c r="K35" s="159"/>
      <c r="L35" s="157"/>
      <c r="M35" s="158"/>
      <c r="N35" s="158"/>
      <c r="O35" s="158"/>
      <c r="P35" s="158"/>
      <c r="Q35" s="158"/>
      <c r="R35" s="158"/>
      <c r="S35" s="158"/>
      <c r="T35" s="158"/>
      <c r="U35" s="158"/>
      <c r="V35" s="159"/>
      <c r="W35" s="157"/>
      <c r="X35" s="158"/>
      <c r="Y35" s="158"/>
      <c r="Z35" s="158"/>
      <c r="AA35" s="158"/>
      <c r="AB35" s="158"/>
      <c r="AC35" s="158"/>
      <c r="AD35" s="158"/>
      <c r="AE35" s="158"/>
      <c r="AF35" s="158"/>
      <c r="AG35" s="158"/>
      <c r="AH35" s="158"/>
      <c r="AI35" s="159"/>
      <c r="AJ35" s="64"/>
      <c r="AK35" s="65"/>
      <c r="AL35" s="65"/>
      <c r="AM35" s="65"/>
      <c r="AN35" s="65"/>
      <c r="AO35" s="46"/>
      <c r="AP35" s="66"/>
      <c r="AQ35" s="66"/>
      <c r="AR35" s="66"/>
      <c r="AS35" s="66"/>
      <c r="AT35" s="66"/>
      <c r="AU35" s="66"/>
      <c r="AV35" s="66"/>
      <c r="AW35" s="66"/>
      <c r="AX35" s="66"/>
      <c r="AY35" s="66"/>
      <c r="AZ35" s="66"/>
      <c r="BA35" s="66"/>
      <c r="BB35" s="66"/>
      <c r="BC35" s="67"/>
      <c r="BD35" s="68"/>
      <c r="BE35" s="68"/>
      <c r="BF35" s="68"/>
      <c r="BG35" s="69"/>
      <c r="BH35" s="68"/>
      <c r="BI35" s="67"/>
      <c r="BJ35" s="67"/>
      <c r="BK35" s="67"/>
      <c r="BL35" s="67"/>
      <c r="BM35" s="67"/>
      <c r="BN35" s="67"/>
      <c r="BO35" s="67"/>
      <c r="BP35" s="67"/>
      <c r="BQ35" s="67"/>
      <c r="BR35" s="67"/>
      <c r="BS35" s="67"/>
      <c r="BT35" s="45"/>
      <c r="BU35" s="45"/>
      <c r="BV35" s="45"/>
      <c r="BW35" s="202"/>
      <c r="BX35" s="203"/>
      <c r="BY35" s="203"/>
      <c r="BZ35" s="203"/>
      <c r="CA35" s="203"/>
      <c r="CB35" s="203"/>
      <c r="CC35" s="203"/>
      <c r="CD35" s="203"/>
      <c r="CE35" s="203"/>
      <c r="CF35" s="203"/>
      <c r="CG35" s="203"/>
      <c r="CH35" s="203"/>
      <c r="CI35" s="203"/>
      <c r="CJ35" s="203"/>
      <c r="CK35" s="232"/>
      <c r="CL35" s="157"/>
      <c r="CM35" s="158"/>
      <c r="CN35" s="159"/>
      <c r="CO35" s="18"/>
      <c r="CP35" s="4"/>
      <c r="CR35" s="6"/>
      <c r="CS35" s="6"/>
      <c r="CT35" s="6">
        <v>4</v>
      </c>
      <c r="CU35" s="6">
        <v>4</v>
      </c>
      <c r="CV35" s="6">
        <v>4</v>
      </c>
      <c r="CW35" s="8">
        <v>700</v>
      </c>
      <c r="CX35" s="8">
        <v>90</v>
      </c>
      <c r="CY35" s="8" t="s">
        <v>138</v>
      </c>
      <c r="CZ35" s="6" t="s">
        <v>137</v>
      </c>
      <c r="DA35" s="6" t="s">
        <v>223</v>
      </c>
      <c r="DB35" s="6" t="s">
        <v>189</v>
      </c>
      <c r="DC35" s="6" t="s">
        <v>190</v>
      </c>
      <c r="DD35" s="6" t="s">
        <v>138</v>
      </c>
      <c r="DE35" s="6" t="s">
        <v>137</v>
      </c>
      <c r="DF35" s="6" t="s">
        <v>191</v>
      </c>
      <c r="DG35" s="8" t="s">
        <v>57</v>
      </c>
      <c r="DH35" s="6">
        <v>675</v>
      </c>
      <c r="DI35" s="6" t="s">
        <v>184</v>
      </c>
      <c r="DJ35" s="6">
        <v>-60</v>
      </c>
      <c r="DK35" s="6">
        <v>60</v>
      </c>
      <c r="DL35" s="6" t="s">
        <v>102</v>
      </c>
      <c r="DM35" s="6" t="s">
        <v>69</v>
      </c>
      <c r="DN35" s="6" t="s">
        <v>70</v>
      </c>
      <c r="DO35" s="6" t="s">
        <v>71</v>
      </c>
      <c r="DP35" s="6" t="s">
        <v>199</v>
      </c>
      <c r="DQ35" s="6" t="s">
        <v>200</v>
      </c>
    </row>
    <row r="36" spans="5:121" ht="6.95" customHeight="1">
      <c r="E36" s="187"/>
      <c r="F36" s="188"/>
      <c r="G36" s="157"/>
      <c r="H36" s="158"/>
      <c r="I36" s="158"/>
      <c r="J36" s="158"/>
      <c r="K36" s="159"/>
      <c r="L36" s="157"/>
      <c r="M36" s="158"/>
      <c r="N36" s="158"/>
      <c r="O36" s="158"/>
      <c r="P36" s="158"/>
      <c r="Q36" s="158"/>
      <c r="R36" s="158"/>
      <c r="S36" s="158"/>
      <c r="T36" s="158"/>
      <c r="U36" s="158"/>
      <c r="V36" s="159"/>
      <c r="W36" s="157"/>
      <c r="X36" s="158"/>
      <c r="Y36" s="158"/>
      <c r="Z36" s="158"/>
      <c r="AA36" s="158"/>
      <c r="AB36" s="158"/>
      <c r="AC36" s="158"/>
      <c r="AD36" s="158"/>
      <c r="AE36" s="158"/>
      <c r="AF36" s="158"/>
      <c r="AG36" s="158"/>
      <c r="AH36" s="158"/>
      <c r="AI36" s="159"/>
      <c r="AJ36" s="154" t="s">
        <v>202</v>
      </c>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6"/>
      <c r="BH36" s="139" t="s">
        <v>220</v>
      </c>
      <c r="BI36" s="140"/>
      <c r="BJ36" s="140"/>
      <c r="BK36" s="140"/>
      <c r="BL36" s="140"/>
      <c r="BM36" s="140"/>
      <c r="BN36" s="140"/>
      <c r="BO36" s="140"/>
      <c r="BP36" s="140"/>
      <c r="BQ36" s="140"/>
      <c r="BR36" s="140"/>
      <c r="BS36" s="140"/>
      <c r="BT36" s="140"/>
      <c r="BU36" s="140"/>
      <c r="BV36" s="141"/>
      <c r="BW36" s="202"/>
      <c r="BX36" s="203"/>
      <c r="BY36" s="203"/>
      <c r="BZ36" s="203"/>
      <c r="CA36" s="203"/>
      <c r="CB36" s="203"/>
      <c r="CC36" s="203"/>
      <c r="CD36" s="203"/>
      <c r="CE36" s="203"/>
      <c r="CF36" s="203"/>
      <c r="CG36" s="203"/>
      <c r="CH36" s="203"/>
      <c r="CI36" s="203"/>
      <c r="CJ36" s="203"/>
      <c r="CK36" s="232"/>
      <c r="CL36" s="157"/>
      <c r="CM36" s="158"/>
      <c r="CN36" s="159"/>
      <c r="CO36" s="18"/>
      <c r="CP36" s="4"/>
      <c r="CS36" s="9"/>
      <c r="CT36" s="6">
        <v>5</v>
      </c>
      <c r="CU36" s="6">
        <v>5</v>
      </c>
      <c r="CV36" s="6">
        <v>5</v>
      </c>
      <c r="CW36" s="9">
        <v>750</v>
      </c>
      <c r="CX36" s="10">
        <v>105</v>
      </c>
      <c r="CY36" s="8" t="s">
        <v>143</v>
      </c>
      <c r="CZ36" s="6" t="s">
        <v>153</v>
      </c>
      <c r="DA36" s="6" t="s">
        <v>224</v>
      </c>
      <c r="DB36" s="6" t="s">
        <v>192</v>
      </c>
      <c r="DC36" s="7" t="s">
        <v>193</v>
      </c>
      <c r="DD36" s="6" t="s">
        <v>138</v>
      </c>
      <c r="DE36" s="6" t="s">
        <v>194</v>
      </c>
      <c r="DF36" s="6" t="s">
        <v>177</v>
      </c>
      <c r="DG36" s="8" t="s">
        <v>195</v>
      </c>
      <c r="DH36" s="6">
        <v>675</v>
      </c>
      <c r="DI36" s="6" t="s">
        <v>184</v>
      </c>
      <c r="DJ36" s="6">
        <v>-60</v>
      </c>
      <c r="DK36" s="6">
        <v>60</v>
      </c>
      <c r="DL36" s="6" t="s">
        <v>102</v>
      </c>
      <c r="DM36" s="6" t="s">
        <v>69</v>
      </c>
      <c r="DN36" s="6" t="s">
        <v>70</v>
      </c>
      <c r="DO36" s="6" t="s">
        <v>71</v>
      </c>
      <c r="DP36" s="6" t="s">
        <v>199</v>
      </c>
      <c r="DQ36" s="6" t="s">
        <v>200</v>
      </c>
    </row>
    <row r="37" spans="5:121" ht="6.95" customHeight="1">
      <c r="E37" s="187"/>
      <c r="F37" s="188"/>
      <c r="G37" s="157"/>
      <c r="H37" s="158"/>
      <c r="I37" s="158"/>
      <c r="J37" s="158"/>
      <c r="K37" s="159"/>
      <c r="L37" s="157"/>
      <c r="M37" s="158"/>
      <c r="N37" s="158"/>
      <c r="O37" s="158"/>
      <c r="P37" s="158"/>
      <c r="Q37" s="158"/>
      <c r="R37" s="158"/>
      <c r="S37" s="158"/>
      <c r="T37" s="158"/>
      <c r="U37" s="158"/>
      <c r="V37" s="159"/>
      <c r="W37" s="157"/>
      <c r="X37" s="158"/>
      <c r="Y37" s="158"/>
      <c r="Z37" s="158"/>
      <c r="AA37" s="158"/>
      <c r="AB37" s="158"/>
      <c r="AC37" s="158"/>
      <c r="AD37" s="158"/>
      <c r="AE37" s="158"/>
      <c r="AF37" s="158"/>
      <c r="AG37" s="158"/>
      <c r="AH37" s="158"/>
      <c r="AI37" s="159"/>
      <c r="AJ37" s="157"/>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9"/>
      <c r="BH37" s="142"/>
      <c r="BI37" s="143"/>
      <c r="BJ37" s="143"/>
      <c r="BK37" s="143"/>
      <c r="BL37" s="143"/>
      <c r="BM37" s="143"/>
      <c r="BN37" s="143"/>
      <c r="BO37" s="143"/>
      <c r="BP37" s="143"/>
      <c r="BQ37" s="143"/>
      <c r="BR37" s="143"/>
      <c r="BS37" s="143"/>
      <c r="BT37" s="143"/>
      <c r="BU37" s="143"/>
      <c r="BV37" s="144"/>
      <c r="BW37" s="202"/>
      <c r="BX37" s="203"/>
      <c r="BY37" s="203"/>
      <c r="BZ37" s="203"/>
      <c r="CA37" s="203"/>
      <c r="CB37" s="203"/>
      <c r="CC37" s="203"/>
      <c r="CD37" s="203"/>
      <c r="CE37" s="203"/>
      <c r="CF37" s="203"/>
      <c r="CG37" s="203"/>
      <c r="CH37" s="203"/>
      <c r="CI37" s="203"/>
      <c r="CJ37" s="203"/>
      <c r="CK37" s="232"/>
      <c r="CL37" s="157"/>
      <c r="CM37" s="158"/>
      <c r="CN37" s="159"/>
      <c r="CO37" s="18"/>
      <c r="CP37" s="4"/>
      <c r="CQ37" s="4"/>
      <c r="CR37" s="4"/>
      <c r="CS37" s="9" t="s">
        <v>162</v>
      </c>
      <c r="CT37" s="6">
        <v>6</v>
      </c>
      <c r="CU37" s="6">
        <v>6</v>
      </c>
      <c r="CV37" s="6">
        <v>6</v>
      </c>
      <c r="CW37" s="9">
        <v>850</v>
      </c>
      <c r="CX37" s="6"/>
      <c r="CY37" s="8" t="s">
        <v>144</v>
      </c>
      <c r="CZ37" s="6" t="s">
        <v>154</v>
      </c>
      <c r="DA37" s="6"/>
      <c r="DB37" s="6"/>
      <c r="DC37" s="7"/>
      <c r="DD37" s="6"/>
      <c r="DE37" s="6"/>
      <c r="DF37" s="6"/>
      <c r="DG37" s="8"/>
      <c r="DH37" s="6"/>
      <c r="DI37" s="6"/>
      <c r="DJ37" s="6"/>
      <c r="DK37" s="6"/>
      <c r="DL37" s="6"/>
      <c r="DM37" s="6"/>
      <c r="DN37" s="6"/>
      <c r="DO37" s="6"/>
      <c r="DP37" s="6"/>
      <c r="DQ37" s="6"/>
    </row>
    <row r="38" spans="5:121" ht="6.95" customHeight="1">
      <c r="E38" s="187"/>
      <c r="F38" s="188"/>
      <c r="G38" s="157"/>
      <c r="H38" s="158"/>
      <c r="I38" s="158"/>
      <c r="J38" s="158"/>
      <c r="K38" s="159"/>
      <c r="L38" s="157"/>
      <c r="M38" s="158"/>
      <c r="N38" s="158"/>
      <c r="O38" s="158"/>
      <c r="P38" s="158"/>
      <c r="Q38" s="158"/>
      <c r="R38" s="158"/>
      <c r="S38" s="158"/>
      <c r="T38" s="158"/>
      <c r="U38" s="158"/>
      <c r="V38" s="159"/>
      <c r="W38" s="157"/>
      <c r="X38" s="158"/>
      <c r="Y38" s="158"/>
      <c r="Z38" s="158"/>
      <c r="AA38" s="158"/>
      <c r="AB38" s="158"/>
      <c r="AC38" s="158"/>
      <c r="AD38" s="158"/>
      <c r="AE38" s="158"/>
      <c r="AF38" s="158"/>
      <c r="AG38" s="158"/>
      <c r="AH38" s="158"/>
      <c r="AI38" s="159"/>
      <c r="AJ38" s="157"/>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9"/>
      <c r="BH38" s="142"/>
      <c r="BI38" s="143"/>
      <c r="BJ38" s="143"/>
      <c r="BK38" s="143"/>
      <c r="BL38" s="143"/>
      <c r="BM38" s="143"/>
      <c r="BN38" s="143"/>
      <c r="BO38" s="143"/>
      <c r="BP38" s="143"/>
      <c r="BQ38" s="143"/>
      <c r="BR38" s="143"/>
      <c r="BS38" s="143"/>
      <c r="BT38" s="143"/>
      <c r="BU38" s="143"/>
      <c r="BV38" s="144"/>
      <c r="BW38" s="202"/>
      <c r="BX38" s="203"/>
      <c r="BY38" s="203"/>
      <c r="BZ38" s="203"/>
      <c r="CA38" s="203"/>
      <c r="CB38" s="203"/>
      <c r="CC38" s="203"/>
      <c r="CD38" s="203"/>
      <c r="CE38" s="203"/>
      <c r="CF38" s="203"/>
      <c r="CG38" s="203"/>
      <c r="CH38" s="203"/>
      <c r="CI38" s="203"/>
      <c r="CJ38" s="203"/>
      <c r="CK38" s="232"/>
      <c r="CL38" s="157"/>
      <c r="CM38" s="158"/>
      <c r="CN38" s="159"/>
      <c r="CO38" s="18"/>
      <c r="CP38" s="4"/>
      <c r="CQ38" s="4"/>
      <c r="CR38" s="4"/>
      <c r="CS38" s="9" t="s">
        <v>163</v>
      </c>
      <c r="CT38" s="6">
        <v>7</v>
      </c>
      <c r="CU38" s="6">
        <v>7</v>
      </c>
      <c r="CV38" s="6">
        <v>7</v>
      </c>
      <c r="CW38" s="9">
        <v>1000</v>
      </c>
      <c r="CX38" s="6"/>
      <c r="CY38" s="8" t="s">
        <v>145</v>
      </c>
      <c r="CZ38" s="6" t="s">
        <v>155</v>
      </c>
      <c r="DA38" s="6"/>
      <c r="DB38" s="6"/>
      <c r="DC38" s="7"/>
      <c r="DD38" s="6"/>
      <c r="DE38" s="6"/>
      <c r="DF38" s="6"/>
      <c r="DG38" s="6"/>
      <c r="DH38" s="6"/>
      <c r="DI38" s="6"/>
      <c r="DJ38" s="6"/>
      <c r="DK38" s="6"/>
      <c r="DL38" s="6"/>
      <c r="DM38" s="6"/>
      <c r="DN38" s="6"/>
      <c r="DO38" s="6"/>
      <c r="DP38" s="6"/>
      <c r="DQ38" s="6"/>
    </row>
    <row r="39" spans="5:121" ht="6.95" customHeight="1">
      <c r="E39" s="187"/>
      <c r="F39" s="188"/>
      <c r="G39" s="157"/>
      <c r="H39" s="158"/>
      <c r="I39" s="158"/>
      <c r="J39" s="158"/>
      <c r="K39" s="159"/>
      <c r="L39" s="157"/>
      <c r="M39" s="158"/>
      <c r="N39" s="158"/>
      <c r="O39" s="158"/>
      <c r="P39" s="158"/>
      <c r="Q39" s="158"/>
      <c r="R39" s="158"/>
      <c r="S39" s="158"/>
      <c r="T39" s="158"/>
      <c r="U39" s="158"/>
      <c r="V39" s="159"/>
      <c r="W39" s="157"/>
      <c r="X39" s="158"/>
      <c r="Y39" s="158"/>
      <c r="Z39" s="158"/>
      <c r="AA39" s="158"/>
      <c r="AB39" s="158"/>
      <c r="AC39" s="158"/>
      <c r="AD39" s="158"/>
      <c r="AE39" s="158"/>
      <c r="AF39" s="158"/>
      <c r="AG39" s="158"/>
      <c r="AH39" s="158"/>
      <c r="AI39" s="159"/>
      <c r="AJ39" s="157"/>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9"/>
      <c r="BH39" s="55"/>
      <c r="BI39" s="56"/>
      <c r="BJ39" s="56"/>
      <c r="BK39" s="56"/>
      <c r="BL39" s="56"/>
      <c r="BM39" s="56"/>
      <c r="BN39" s="56"/>
      <c r="BO39" s="56"/>
      <c r="BP39" s="56"/>
      <c r="BQ39" s="56"/>
      <c r="BR39" s="56"/>
      <c r="BS39" s="56"/>
      <c r="BT39" s="56"/>
      <c r="BU39" s="56"/>
      <c r="BV39" s="57"/>
      <c r="BW39" s="202"/>
      <c r="BX39" s="203"/>
      <c r="BY39" s="203"/>
      <c r="BZ39" s="203"/>
      <c r="CA39" s="203"/>
      <c r="CB39" s="203"/>
      <c r="CC39" s="203"/>
      <c r="CD39" s="203"/>
      <c r="CE39" s="203"/>
      <c r="CF39" s="203"/>
      <c r="CG39" s="203"/>
      <c r="CH39" s="203"/>
      <c r="CI39" s="203"/>
      <c r="CJ39" s="203"/>
      <c r="CK39" s="232"/>
      <c r="CL39" s="157"/>
      <c r="CM39" s="158"/>
      <c r="CN39" s="159"/>
      <c r="CO39" s="18"/>
      <c r="CP39" s="4"/>
      <c r="CQ39" s="4"/>
      <c r="CR39" s="4"/>
      <c r="CS39" s="9" t="s">
        <v>173</v>
      </c>
      <c r="CT39" s="6">
        <v>8</v>
      </c>
      <c r="CU39" s="6">
        <v>8</v>
      </c>
      <c r="CV39" s="6">
        <v>8</v>
      </c>
      <c r="CW39" s="9">
        <v>1150</v>
      </c>
      <c r="CX39" s="6"/>
      <c r="CY39" s="8" t="s">
        <v>146</v>
      </c>
      <c r="CZ39" s="6" t="s">
        <v>156</v>
      </c>
      <c r="DA39" s="6"/>
      <c r="DB39" s="6"/>
      <c r="DC39" s="7"/>
      <c r="DD39" s="6"/>
      <c r="DE39" s="6"/>
      <c r="DF39" s="6"/>
      <c r="DG39" s="6"/>
      <c r="DH39" s="6"/>
      <c r="DI39" s="6"/>
      <c r="DJ39" s="6"/>
      <c r="DK39" s="6"/>
      <c r="DL39" s="6"/>
      <c r="DM39" s="6"/>
      <c r="DN39" s="6"/>
      <c r="DO39" s="6"/>
      <c r="DP39" s="6"/>
      <c r="DQ39" s="6"/>
    </row>
    <row r="40" spans="5:121" ht="6.95" customHeight="1">
      <c r="E40" s="187"/>
      <c r="F40" s="188"/>
      <c r="G40" s="157"/>
      <c r="H40" s="158"/>
      <c r="I40" s="158"/>
      <c r="J40" s="158"/>
      <c r="K40" s="159"/>
      <c r="L40" s="157"/>
      <c r="M40" s="158"/>
      <c r="N40" s="158"/>
      <c r="O40" s="158"/>
      <c r="P40" s="158"/>
      <c r="Q40" s="158"/>
      <c r="R40" s="158"/>
      <c r="S40" s="158"/>
      <c r="T40" s="158"/>
      <c r="U40" s="158"/>
      <c r="V40" s="159"/>
      <c r="W40" s="157"/>
      <c r="X40" s="158"/>
      <c r="Y40" s="158"/>
      <c r="Z40" s="158"/>
      <c r="AA40" s="158"/>
      <c r="AB40" s="158"/>
      <c r="AC40" s="158"/>
      <c r="AD40" s="158"/>
      <c r="AE40" s="158"/>
      <c r="AF40" s="158"/>
      <c r="AG40" s="158"/>
      <c r="AH40" s="158"/>
      <c r="AI40" s="159"/>
      <c r="AJ40" s="59"/>
      <c r="AK40" s="172" t="s">
        <v>42</v>
      </c>
      <c r="AL40" s="172"/>
      <c r="AM40" s="172"/>
      <c r="AN40" s="172"/>
      <c r="AO40" s="172"/>
      <c r="AP40" s="198" t="str">
        <f>IF(OR(AK5="認定番号",AK5=""),"?",VLOOKUP(AK5,DB31:DQ45,3,FALSE))</f>
        <v>JAA31414LAA</v>
      </c>
      <c r="AQ40" s="198"/>
      <c r="AR40" s="198"/>
      <c r="AS40" s="198"/>
      <c r="AT40" s="198"/>
      <c r="AU40" s="198"/>
      <c r="AV40" s="198"/>
      <c r="AW40" s="198"/>
      <c r="AX40" s="198"/>
      <c r="AY40" s="198"/>
      <c r="AZ40" s="198"/>
      <c r="BA40" s="198"/>
      <c r="BB40" s="198"/>
      <c r="BC40" s="52"/>
      <c r="BD40" s="52"/>
      <c r="BE40" s="52"/>
      <c r="BF40" s="52"/>
      <c r="BG40" s="60"/>
      <c r="BH40" s="61"/>
      <c r="BI40" s="191"/>
      <c r="BJ40" s="191"/>
      <c r="BK40" s="191"/>
      <c r="BL40" s="191"/>
      <c r="BM40" s="191"/>
      <c r="BN40" s="191"/>
      <c r="BO40" s="191"/>
      <c r="BP40" s="191"/>
      <c r="BQ40" s="191"/>
      <c r="BR40" s="191"/>
      <c r="BS40" s="191"/>
      <c r="BT40" s="191"/>
      <c r="BU40" s="191"/>
      <c r="BV40" s="61"/>
      <c r="BW40" s="202"/>
      <c r="BX40" s="203"/>
      <c r="BY40" s="203"/>
      <c r="BZ40" s="203"/>
      <c r="CA40" s="203"/>
      <c r="CB40" s="203"/>
      <c r="CC40" s="203"/>
      <c r="CD40" s="203"/>
      <c r="CE40" s="203"/>
      <c r="CF40" s="203"/>
      <c r="CG40" s="203"/>
      <c r="CH40" s="203"/>
      <c r="CI40" s="203"/>
      <c r="CJ40" s="203"/>
      <c r="CK40" s="232"/>
      <c r="CL40" s="157"/>
      <c r="CM40" s="158"/>
      <c r="CN40" s="159"/>
      <c r="CO40" s="18"/>
      <c r="CP40" s="4"/>
      <c r="CQ40" s="4"/>
      <c r="CR40" s="4"/>
      <c r="CS40" s="9" t="s">
        <v>174</v>
      </c>
      <c r="CT40" s="6">
        <v>9</v>
      </c>
      <c r="CU40" s="6">
        <v>9</v>
      </c>
      <c r="CV40" s="6">
        <v>9</v>
      </c>
      <c r="CW40" s="9"/>
      <c r="CX40" s="6"/>
      <c r="CY40" s="8" t="s">
        <v>147</v>
      </c>
      <c r="CZ40" s="6" t="s">
        <v>157</v>
      </c>
      <c r="DA40" s="6"/>
      <c r="DB40" s="6"/>
      <c r="DC40" s="7"/>
      <c r="DD40" s="6"/>
      <c r="DE40" s="6"/>
      <c r="DF40" s="6"/>
      <c r="DG40" s="6"/>
      <c r="DH40" s="6"/>
      <c r="DI40" s="6"/>
      <c r="DJ40" s="6"/>
      <c r="DK40" s="6"/>
      <c r="DL40" s="6"/>
      <c r="DM40" s="6"/>
      <c r="DN40" s="6"/>
      <c r="DO40" s="6"/>
      <c r="DP40" s="6"/>
      <c r="DQ40" s="6"/>
    </row>
    <row r="41" spans="5:121" ht="6.95" customHeight="1">
      <c r="E41" s="187"/>
      <c r="F41" s="188"/>
      <c r="G41" s="157"/>
      <c r="H41" s="158"/>
      <c r="I41" s="158"/>
      <c r="J41" s="158"/>
      <c r="K41" s="159"/>
      <c r="L41" s="157"/>
      <c r="M41" s="158"/>
      <c r="N41" s="158"/>
      <c r="O41" s="158"/>
      <c r="P41" s="158"/>
      <c r="Q41" s="158"/>
      <c r="R41" s="158"/>
      <c r="S41" s="158"/>
      <c r="T41" s="158"/>
      <c r="U41" s="158"/>
      <c r="V41" s="159"/>
      <c r="W41" s="157"/>
      <c r="X41" s="158"/>
      <c r="Y41" s="158"/>
      <c r="Z41" s="158"/>
      <c r="AA41" s="158"/>
      <c r="AB41" s="158"/>
      <c r="AC41" s="158"/>
      <c r="AD41" s="158"/>
      <c r="AE41" s="158"/>
      <c r="AF41" s="158"/>
      <c r="AG41" s="158"/>
      <c r="AH41" s="158"/>
      <c r="AI41" s="159"/>
      <c r="AJ41" s="62"/>
      <c r="AK41" s="172"/>
      <c r="AL41" s="172"/>
      <c r="AM41" s="172"/>
      <c r="AN41" s="172"/>
      <c r="AO41" s="172"/>
      <c r="AP41" s="199"/>
      <c r="AQ41" s="199"/>
      <c r="AR41" s="199"/>
      <c r="AS41" s="199"/>
      <c r="AT41" s="199"/>
      <c r="AU41" s="199"/>
      <c r="AV41" s="199"/>
      <c r="AW41" s="199"/>
      <c r="AX41" s="199"/>
      <c r="AY41" s="199"/>
      <c r="AZ41" s="199"/>
      <c r="BA41" s="199"/>
      <c r="BB41" s="199"/>
      <c r="BC41" s="56"/>
      <c r="BD41" s="45"/>
      <c r="BE41" s="45"/>
      <c r="BF41" s="45"/>
      <c r="BG41" s="63"/>
      <c r="BH41" s="45"/>
      <c r="BI41" s="192"/>
      <c r="BJ41" s="192"/>
      <c r="BK41" s="192"/>
      <c r="BL41" s="192"/>
      <c r="BM41" s="192"/>
      <c r="BN41" s="192"/>
      <c r="BO41" s="192"/>
      <c r="BP41" s="192"/>
      <c r="BQ41" s="192"/>
      <c r="BR41" s="192"/>
      <c r="BS41" s="192"/>
      <c r="BT41" s="192"/>
      <c r="BU41" s="192"/>
      <c r="BV41" s="45"/>
      <c r="BW41" s="202"/>
      <c r="BX41" s="203"/>
      <c r="BY41" s="203"/>
      <c r="BZ41" s="203"/>
      <c r="CA41" s="203"/>
      <c r="CB41" s="203"/>
      <c r="CC41" s="203"/>
      <c r="CD41" s="203"/>
      <c r="CE41" s="203"/>
      <c r="CF41" s="203"/>
      <c r="CG41" s="203"/>
      <c r="CH41" s="203"/>
      <c r="CI41" s="203"/>
      <c r="CJ41" s="203"/>
      <c r="CK41" s="232"/>
      <c r="CL41" s="157"/>
      <c r="CM41" s="158"/>
      <c r="CN41" s="159"/>
      <c r="CO41" s="18"/>
      <c r="CP41" s="4"/>
      <c r="CQ41" s="4"/>
      <c r="CR41" s="4"/>
      <c r="CS41" s="9"/>
      <c r="CT41" s="6">
        <v>10</v>
      </c>
      <c r="CU41" s="6">
        <v>10</v>
      </c>
      <c r="CV41" s="6">
        <v>10</v>
      </c>
      <c r="CW41" s="9"/>
      <c r="CX41" s="6"/>
      <c r="CY41" s="8" t="s">
        <v>148</v>
      </c>
      <c r="CZ41" s="6" t="s">
        <v>158</v>
      </c>
      <c r="DA41" s="6"/>
      <c r="DB41" s="6"/>
      <c r="DC41" s="7"/>
      <c r="DD41" s="6"/>
      <c r="DE41" s="6"/>
      <c r="DF41" s="6"/>
      <c r="DG41" s="6"/>
      <c r="DH41" s="6"/>
      <c r="DI41" s="6"/>
      <c r="DJ41" s="6"/>
      <c r="DK41" s="6"/>
      <c r="DL41" s="6"/>
      <c r="DM41" s="6"/>
      <c r="DN41" s="6"/>
      <c r="DO41" s="6"/>
      <c r="DP41" s="6"/>
      <c r="DQ41" s="6"/>
    </row>
    <row r="42" spans="5:121" ht="6.95" customHeight="1">
      <c r="E42" s="187"/>
      <c r="F42" s="188"/>
      <c r="G42" s="157"/>
      <c r="H42" s="158"/>
      <c r="I42" s="158"/>
      <c r="J42" s="158"/>
      <c r="K42" s="159"/>
      <c r="L42" s="222"/>
      <c r="M42" s="223"/>
      <c r="N42" s="223"/>
      <c r="O42" s="223"/>
      <c r="P42" s="223"/>
      <c r="Q42" s="223"/>
      <c r="R42" s="223"/>
      <c r="S42" s="223"/>
      <c r="T42" s="223"/>
      <c r="U42" s="223"/>
      <c r="V42" s="224"/>
      <c r="W42" s="222"/>
      <c r="X42" s="223"/>
      <c r="Y42" s="223"/>
      <c r="Z42" s="223"/>
      <c r="AA42" s="223"/>
      <c r="AB42" s="223"/>
      <c r="AC42" s="223"/>
      <c r="AD42" s="223"/>
      <c r="AE42" s="223"/>
      <c r="AF42" s="223"/>
      <c r="AG42" s="223"/>
      <c r="AH42" s="223"/>
      <c r="AI42" s="224"/>
      <c r="AJ42" s="64"/>
      <c r="AK42" s="65"/>
      <c r="AL42" s="65"/>
      <c r="AM42" s="65"/>
      <c r="AN42" s="65"/>
      <c r="AO42" s="65"/>
      <c r="AP42" s="66"/>
      <c r="AQ42" s="66"/>
      <c r="AR42" s="66"/>
      <c r="AS42" s="66"/>
      <c r="AT42" s="66"/>
      <c r="AU42" s="66"/>
      <c r="AV42" s="66"/>
      <c r="AW42" s="66"/>
      <c r="AX42" s="66"/>
      <c r="AY42" s="66"/>
      <c r="AZ42" s="66"/>
      <c r="BA42" s="66"/>
      <c r="BB42" s="66"/>
      <c r="BC42" s="67"/>
      <c r="BD42" s="68"/>
      <c r="BE42" s="68"/>
      <c r="BF42" s="68"/>
      <c r="BG42" s="69"/>
      <c r="BH42" s="68"/>
      <c r="BI42" s="67"/>
      <c r="BJ42" s="67"/>
      <c r="BK42" s="67"/>
      <c r="BL42" s="67"/>
      <c r="BM42" s="67"/>
      <c r="BN42" s="67"/>
      <c r="BO42" s="67"/>
      <c r="BP42" s="67"/>
      <c r="BQ42" s="67"/>
      <c r="BR42" s="67"/>
      <c r="BS42" s="67"/>
      <c r="BT42" s="68"/>
      <c r="BU42" s="68"/>
      <c r="BV42" s="69"/>
      <c r="BW42" s="208"/>
      <c r="BX42" s="209"/>
      <c r="BY42" s="209"/>
      <c r="BZ42" s="209"/>
      <c r="CA42" s="209"/>
      <c r="CB42" s="209"/>
      <c r="CC42" s="209"/>
      <c r="CD42" s="209"/>
      <c r="CE42" s="209"/>
      <c r="CF42" s="209"/>
      <c r="CG42" s="209"/>
      <c r="CH42" s="209"/>
      <c r="CI42" s="209"/>
      <c r="CJ42" s="209"/>
      <c r="CK42" s="233"/>
      <c r="CL42" s="160"/>
      <c r="CM42" s="161"/>
      <c r="CN42" s="162"/>
      <c r="CO42" s="18"/>
      <c r="CP42" s="4"/>
      <c r="CQ42" s="4"/>
      <c r="CR42" s="4"/>
      <c r="CS42" s="9"/>
      <c r="CT42" s="6">
        <v>11</v>
      </c>
      <c r="CU42" s="6">
        <v>11</v>
      </c>
      <c r="CV42" s="6">
        <v>11</v>
      </c>
      <c r="CW42" s="9"/>
      <c r="CX42" s="21"/>
      <c r="CY42" s="8" t="s">
        <v>149</v>
      </c>
      <c r="CZ42" s="6" t="s">
        <v>159</v>
      </c>
      <c r="DA42" s="6"/>
      <c r="DB42" s="6"/>
      <c r="DC42" s="7"/>
      <c r="DD42" s="6"/>
      <c r="DE42" s="6"/>
      <c r="DF42" s="6"/>
      <c r="DG42" s="6"/>
      <c r="DH42" s="6"/>
      <c r="DI42" s="6"/>
      <c r="DJ42" s="6"/>
      <c r="DK42" s="6"/>
      <c r="DL42" s="6"/>
      <c r="DM42" s="6"/>
      <c r="DN42" s="6"/>
      <c r="DO42" s="6"/>
      <c r="DP42" s="6"/>
      <c r="DQ42" s="6"/>
    </row>
    <row r="43" spans="5:121" ht="6.95" customHeight="1">
      <c r="E43" s="187"/>
      <c r="F43" s="188"/>
      <c r="G43" s="157"/>
      <c r="H43" s="158"/>
      <c r="I43" s="158"/>
      <c r="J43" s="158"/>
      <c r="K43" s="159"/>
      <c r="L43" s="210" t="s">
        <v>60</v>
      </c>
      <c r="M43" s="211"/>
      <c r="N43" s="211"/>
      <c r="O43" s="211"/>
      <c r="P43" s="211"/>
      <c r="Q43" s="211"/>
      <c r="R43" s="211"/>
      <c r="S43" s="211"/>
      <c r="T43" s="211"/>
      <c r="U43" s="211"/>
      <c r="V43" s="212"/>
      <c r="W43" s="210" t="s">
        <v>58</v>
      </c>
      <c r="X43" s="211"/>
      <c r="Y43" s="211"/>
      <c r="Z43" s="211"/>
      <c r="AA43" s="211"/>
      <c r="AB43" s="211"/>
      <c r="AC43" s="211"/>
      <c r="AD43" s="211"/>
      <c r="AE43" s="211"/>
      <c r="AF43" s="211"/>
      <c r="AG43" s="211"/>
      <c r="AH43" s="211"/>
      <c r="AI43" s="212"/>
      <c r="AJ43" s="210" t="s">
        <v>59</v>
      </c>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2"/>
      <c r="BH43" s="55"/>
      <c r="BI43" s="56"/>
      <c r="BJ43" s="56"/>
      <c r="BK43" s="56"/>
      <c r="BL43" s="56"/>
      <c r="BM43" s="56"/>
      <c r="BN43" s="56"/>
      <c r="BO43" s="56"/>
      <c r="BP43" s="56"/>
      <c r="BQ43" s="56"/>
      <c r="BR43" s="56"/>
      <c r="BS43" s="56"/>
      <c r="BT43" s="56"/>
      <c r="BU43" s="56"/>
      <c r="BV43" s="57"/>
      <c r="BW43" s="200" t="str">
        <f>IF(OR(AND(DA55="",DB55=""),AJ49="+"),"",IF(AND(DA55="〇",DB55="〇"),"〇",""))</f>
        <v/>
      </c>
      <c r="BX43" s="201"/>
      <c r="BY43" s="201"/>
      <c r="BZ43" s="201"/>
      <c r="CA43" s="201"/>
      <c r="CB43" s="201" t="s">
        <v>27</v>
      </c>
      <c r="CC43" s="201"/>
      <c r="CD43" s="201"/>
      <c r="CE43" s="201"/>
      <c r="CF43" s="201"/>
      <c r="CG43" s="201" t="str">
        <f>IF(OR(DA55="",DB55=""),"",IF(OR(OR(DA55="×",DB55="×"),AJ49="+"),"〇",""))</f>
        <v/>
      </c>
      <c r="CH43" s="201"/>
      <c r="CI43" s="201"/>
      <c r="CJ43" s="201"/>
      <c r="CK43" s="305"/>
      <c r="CL43" s="155" t="s">
        <v>97</v>
      </c>
      <c r="CM43" s="155"/>
      <c r="CN43" s="156"/>
      <c r="CO43" s="18"/>
      <c r="CP43" s="4"/>
      <c r="CQ43" s="4"/>
      <c r="CR43" s="4"/>
      <c r="CS43" s="9"/>
      <c r="CT43" s="6">
        <v>12</v>
      </c>
      <c r="CU43" s="6">
        <v>12</v>
      </c>
      <c r="CV43" s="6">
        <v>12</v>
      </c>
      <c r="CW43" s="9"/>
      <c r="CX43" s="6"/>
      <c r="CY43" s="11"/>
      <c r="DA43" s="6"/>
      <c r="DB43" s="6"/>
      <c r="DC43" s="7"/>
      <c r="DD43" s="6"/>
      <c r="DE43" s="6"/>
      <c r="DF43" s="6"/>
      <c r="DG43" s="6"/>
      <c r="DH43" s="6"/>
      <c r="DI43" s="6"/>
      <c r="DJ43" s="6"/>
      <c r="DK43" s="6"/>
      <c r="DL43" s="6"/>
      <c r="DM43" s="6"/>
      <c r="DN43" s="6"/>
      <c r="DO43" s="6"/>
      <c r="DP43" s="6"/>
      <c r="DQ43" s="6"/>
    </row>
    <row r="44" spans="5:121" ht="6.95" customHeight="1">
      <c r="E44" s="187"/>
      <c r="F44" s="188"/>
      <c r="G44" s="157"/>
      <c r="H44" s="158"/>
      <c r="I44" s="158"/>
      <c r="J44" s="158"/>
      <c r="K44" s="159"/>
      <c r="L44" s="157"/>
      <c r="M44" s="158"/>
      <c r="N44" s="158"/>
      <c r="O44" s="158"/>
      <c r="P44" s="158"/>
      <c r="Q44" s="158"/>
      <c r="R44" s="158"/>
      <c r="S44" s="158"/>
      <c r="T44" s="158"/>
      <c r="U44" s="158"/>
      <c r="V44" s="159"/>
      <c r="W44" s="157"/>
      <c r="X44" s="158"/>
      <c r="Y44" s="158"/>
      <c r="Z44" s="158"/>
      <c r="AA44" s="158"/>
      <c r="AB44" s="158"/>
      <c r="AC44" s="158"/>
      <c r="AD44" s="158"/>
      <c r="AE44" s="158"/>
      <c r="AF44" s="158"/>
      <c r="AG44" s="158"/>
      <c r="AH44" s="158"/>
      <c r="AI44" s="159"/>
      <c r="AJ44" s="157"/>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9"/>
      <c r="BH44" s="171" t="s">
        <v>116</v>
      </c>
      <c r="BI44" s="172"/>
      <c r="BJ44" s="172"/>
      <c r="BK44" s="172"/>
      <c r="BL44" s="163"/>
      <c r="BM44" s="163"/>
      <c r="BN44" s="163"/>
      <c r="BO44" s="172" t="s">
        <v>88</v>
      </c>
      <c r="BP44" s="172"/>
      <c r="BQ44" s="172"/>
      <c r="BR44" s="191"/>
      <c r="BS44" s="191"/>
      <c r="BT44" s="191"/>
      <c r="BU44" s="172" t="s">
        <v>54</v>
      </c>
      <c r="BV44" s="173"/>
      <c r="BW44" s="202"/>
      <c r="BX44" s="203"/>
      <c r="BY44" s="203"/>
      <c r="BZ44" s="203"/>
      <c r="CA44" s="203"/>
      <c r="CB44" s="203"/>
      <c r="CC44" s="203"/>
      <c r="CD44" s="203"/>
      <c r="CE44" s="203"/>
      <c r="CF44" s="203"/>
      <c r="CG44" s="203"/>
      <c r="CH44" s="203"/>
      <c r="CI44" s="203"/>
      <c r="CJ44" s="203"/>
      <c r="CK44" s="232"/>
      <c r="CL44" s="158"/>
      <c r="CM44" s="158"/>
      <c r="CN44" s="159"/>
      <c r="CO44" s="18"/>
      <c r="CP44" s="4"/>
      <c r="CQ44" s="4"/>
      <c r="CR44" s="4"/>
      <c r="CS44" s="9"/>
      <c r="CT44" s="6">
        <v>13</v>
      </c>
      <c r="CU44" s="9"/>
      <c r="CV44" s="6">
        <v>13</v>
      </c>
      <c r="CW44" s="9"/>
      <c r="CX44" s="6"/>
      <c r="CY44" s="22">
        <f>IF(OR(AK5="認定番号",AK5=""),"",VLOOKUP(AK5,DB32:DQ45,10,FALSE))</f>
        <v>60</v>
      </c>
      <c r="DA44" s="6"/>
      <c r="DB44" s="6"/>
      <c r="DC44" s="6"/>
      <c r="DD44" s="6"/>
      <c r="DE44" s="6"/>
      <c r="DF44" s="6"/>
      <c r="DG44" s="6"/>
      <c r="DH44" s="6"/>
      <c r="DI44" s="6"/>
      <c r="DJ44" s="6"/>
      <c r="DK44" s="6"/>
      <c r="DL44" s="6"/>
      <c r="DM44" s="6"/>
      <c r="DN44" s="6"/>
      <c r="DO44" s="6"/>
      <c r="DP44" s="6"/>
      <c r="DQ44" s="6"/>
    </row>
    <row r="45" spans="5:121" ht="6.95" customHeight="1">
      <c r="E45" s="187"/>
      <c r="F45" s="188"/>
      <c r="G45" s="157"/>
      <c r="H45" s="158"/>
      <c r="I45" s="158"/>
      <c r="J45" s="158"/>
      <c r="K45" s="159"/>
      <c r="L45" s="157"/>
      <c r="M45" s="158"/>
      <c r="N45" s="158"/>
      <c r="O45" s="158"/>
      <c r="P45" s="158"/>
      <c r="Q45" s="158"/>
      <c r="R45" s="158"/>
      <c r="S45" s="158"/>
      <c r="T45" s="158"/>
      <c r="U45" s="158"/>
      <c r="V45" s="159"/>
      <c r="W45" s="157"/>
      <c r="X45" s="158"/>
      <c r="Y45" s="158"/>
      <c r="Z45" s="158"/>
      <c r="AA45" s="158"/>
      <c r="AB45" s="158"/>
      <c r="AC45" s="158"/>
      <c r="AD45" s="158"/>
      <c r="AE45" s="158"/>
      <c r="AF45" s="158"/>
      <c r="AG45" s="158"/>
      <c r="AH45" s="158"/>
      <c r="AI45" s="159"/>
      <c r="AJ45" s="157"/>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9"/>
      <c r="BH45" s="171"/>
      <c r="BI45" s="172"/>
      <c r="BJ45" s="172"/>
      <c r="BK45" s="172"/>
      <c r="BL45" s="314"/>
      <c r="BM45" s="314"/>
      <c r="BN45" s="314"/>
      <c r="BO45" s="172"/>
      <c r="BP45" s="172"/>
      <c r="BQ45" s="172"/>
      <c r="BR45" s="193"/>
      <c r="BS45" s="193"/>
      <c r="BT45" s="193"/>
      <c r="BU45" s="172"/>
      <c r="BV45" s="173"/>
      <c r="BW45" s="202"/>
      <c r="BX45" s="203"/>
      <c r="BY45" s="203"/>
      <c r="BZ45" s="203"/>
      <c r="CA45" s="203"/>
      <c r="CB45" s="203"/>
      <c r="CC45" s="203"/>
      <c r="CD45" s="203"/>
      <c r="CE45" s="203"/>
      <c r="CF45" s="203"/>
      <c r="CG45" s="203"/>
      <c r="CH45" s="203"/>
      <c r="CI45" s="203"/>
      <c r="CJ45" s="203"/>
      <c r="CK45" s="232"/>
      <c r="CL45" s="158"/>
      <c r="CM45" s="158"/>
      <c r="CN45" s="159"/>
      <c r="CO45" s="18"/>
      <c r="CP45" s="4"/>
      <c r="CQ45" s="4"/>
      <c r="CR45" s="4"/>
      <c r="CS45" s="9"/>
      <c r="CT45" s="6">
        <v>14</v>
      </c>
      <c r="CU45" s="9"/>
      <c r="CV45" s="6">
        <v>14</v>
      </c>
      <c r="CW45" s="9"/>
      <c r="CX45" s="6"/>
      <c r="DA45" s="6"/>
      <c r="DB45" s="6"/>
      <c r="DC45" s="6"/>
      <c r="DD45" s="6"/>
      <c r="DE45" s="6"/>
      <c r="DF45" s="6"/>
      <c r="DG45" s="6"/>
      <c r="DH45" s="6"/>
      <c r="DI45" s="6"/>
      <c r="DJ45" s="6"/>
      <c r="DK45" s="6"/>
      <c r="DL45" s="6"/>
      <c r="DM45" s="6"/>
      <c r="DN45" s="6"/>
      <c r="DO45" s="6"/>
      <c r="DP45" s="6"/>
      <c r="DQ45" s="6"/>
    </row>
    <row r="46" spans="5:121" ht="6.95" customHeight="1">
      <c r="E46" s="187"/>
      <c r="F46" s="188"/>
      <c r="G46" s="157"/>
      <c r="H46" s="158"/>
      <c r="I46" s="158"/>
      <c r="J46" s="158"/>
      <c r="K46" s="159"/>
      <c r="L46" s="157"/>
      <c r="M46" s="158"/>
      <c r="N46" s="158"/>
      <c r="O46" s="158"/>
      <c r="P46" s="158"/>
      <c r="Q46" s="158"/>
      <c r="R46" s="158"/>
      <c r="S46" s="158"/>
      <c r="T46" s="158"/>
      <c r="U46" s="158"/>
      <c r="V46" s="159"/>
      <c r="W46" s="157"/>
      <c r="X46" s="158"/>
      <c r="Y46" s="158"/>
      <c r="Z46" s="158"/>
      <c r="AA46" s="158"/>
      <c r="AB46" s="158"/>
      <c r="AC46" s="158"/>
      <c r="AD46" s="158"/>
      <c r="AE46" s="158"/>
      <c r="AF46" s="158"/>
      <c r="AG46" s="158"/>
      <c r="AH46" s="158"/>
      <c r="AI46" s="159"/>
      <c r="AJ46" s="157"/>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9"/>
      <c r="BH46" s="171" t="s">
        <v>115</v>
      </c>
      <c r="BI46" s="172"/>
      <c r="BJ46" s="172"/>
      <c r="BK46" s="263"/>
      <c r="BL46" s="263"/>
      <c r="BM46" s="263"/>
      <c r="BN46" s="263"/>
      <c r="BO46" s="172" t="s">
        <v>88</v>
      </c>
      <c r="BP46" s="172"/>
      <c r="BQ46" s="172"/>
      <c r="BR46" s="284"/>
      <c r="BS46" s="284"/>
      <c r="BT46" s="284"/>
      <c r="BU46" s="172" t="s">
        <v>54</v>
      </c>
      <c r="BV46" s="173"/>
      <c r="BW46" s="202"/>
      <c r="BX46" s="203"/>
      <c r="BY46" s="203"/>
      <c r="BZ46" s="203"/>
      <c r="CA46" s="203"/>
      <c r="CB46" s="203"/>
      <c r="CC46" s="203"/>
      <c r="CD46" s="203"/>
      <c r="CE46" s="203"/>
      <c r="CF46" s="203"/>
      <c r="CG46" s="203"/>
      <c r="CH46" s="203"/>
      <c r="CI46" s="203"/>
      <c r="CJ46" s="203"/>
      <c r="CK46" s="232"/>
      <c r="CL46" s="158"/>
      <c r="CM46" s="158"/>
      <c r="CN46" s="159"/>
      <c r="CO46" s="18"/>
      <c r="CP46" s="4"/>
      <c r="CQ46" s="4"/>
      <c r="CR46" s="4"/>
      <c r="CS46" s="9"/>
      <c r="CT46" s="6">
        <v>15</v>
      </c>
      <c r="CU46" s="9"/>
      <c r="CV46" s="6">
        <v>15</v>
      </c>
      <c r="CW46" s="9"/>
      <c r="CX46" s="6"/>
    </row>
    <row r="47" spans="5:121" ht="6.95" customHeight="1">
      <c r="E47" s="187"/>
      <c r="F47" s="188"/>
      <c r="G47" s="157"/>
      <c r="H47" s="158"/>
      <c r="I47" s="158"/>
      <c r="J47" s="158"/>
      <c r="K47" s="159"/>
      <c r="L47" s="157"/>
      <c r="M47" s="158"/>
      <c r="N47" s="158"/>
      <c r="O47" s="158"/>
      <c r="P47" s="158"/>
      <c r="Q47" s="158"/>
      <c r="R47" s="158"/>
      <c r="S47" s="158"/>
      <c r="T47" s="158"/>
      <c r="U47" s="158"/>
      <c r="V47" s="159"/>
      <c r="W47" s="157"/>
      <c r="X47" s="158"/>
      <c r="Y47" s="158"/>
      <c r="Z47" s="158"/>
      <c r="AA47" s="158"/>
      <c r="AB47" s="158"/>
      <c r="AC47" s="158"/>
      <c r="AD47" s="158"/>
      <c r="AE47" s="158"/>
      <c r="AF47" s="158"/>
      <c r="AG47" s="158"/>
      <c r="AH47" s="158"/>
      <c r="AI47" s="159"/>
      <c r="AJ47" s="157"/>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9"/>
      <c r="BH47" s="171"/>
      <c r="BI47" s="172"/>
      <c r="BJ47" s="172"/>
      <c r="BK47" s="264"/>
      <c r="BL47" s="264"/>
      <c r="BM47" s="264"/>
      <c r="BN47" s="264"/>
      <c r="BO47" s="172"/>
      <c r="BP47" s="172"/>
      <c r="BQ47" s="172"/>
      <c r="BR47" s="193"/>
      <c r="BS47" s="193"/>
      <c r="BT47" s="193"/>
      <c r="BU47" s="172"/>
      <c r="BV47" s="173"/>
      <c r="BW47" s="202"/>
      <c r="BX47" s="203"/>
      <c r="BY47" s="203"/>
      <c r="BZ47" s="203"/>
      <c r="CA47" s="203"/>
      <c r="CB47" s="203"/>
      <c r="CC47" s="203"/>
      <c r="CD47" s="203"/>
      <c r="CE47" s="203"/>
      <c r="CF47" s="203"/>
      <c r="CG47" s="203"/>
      <c r="CH47" s="203"/>
      <c r="CI47" s="203"/>
      <c r="CJ47" s="203"/>
      <c r="CK47" s="232"/>
      <c r="CL47" s="158"/>
      <c r="CM47" s="158"/>
      <c r="CN47" s="159"/>
      <c r="CO47" s="18"/>
      <c r="CP47" s="4"/>
      <c r="CQ47" s="4"/>
      <c r="CR47" s="4"/>
      <c r="CS47" s="9"/>
      <c r="CT47" s="6">
        <v>16</v>
      </c>
      <c r="CU47" s="9"/>
      <c r="CV47" s="6">
        <v>16</v>
      </c>
      <c r="CW47" s="9"/>
      <c r="CX47" s="6"/>
      <c r="CY47" s="22" t="str">
        <f>IF(OR(AK5="認定番号",AK5=""),"",VLOOKUP(AK5,DB32:DQ45,12,FALSE))</f>
        <v>治工具2段目まで入る。</v>
      </c>
    </row>
    <row r="48" spans="5:121" ht="6.95" customHeight="1">
      <c r="E48" s="187"/>
      <c r="F48" s="188"/>
      <c r="G48" s="157"/>
      <c r="H48" s="158"/>
      <c r="I48" s="158"/>
      <c r="J48" s="158"/>
      <c r="K48" s="159"/>
      <c r="L48" s="157"/>
      <c r="M48" s="158"/>
      <c r="N48" s="158"/>
      <c r="O48" s="158"/>
      <c r="P48" s="158"/>
      <c r="Q48" s="158"/>
      <c r="R48" s="158"/>
      <c r="S48" s="158"/>
      <c r="T48" s="158"/>
      <c r="U48" s="158"/>
      <c r="V48" s="159"/>
      <c r="W48" s="157"/>
      <c r="X48" s="158"/>
      <c r="Y48" s="158"/>
      <c r="Z48" s="158"/>
      <c r="AA48" s="158"/>
      <c r="AB48" s="158"/>
      <c r="AC48" s="158"/>
      <c r="AD48" s="158"/>
      <c r="AE48" s="158"/>
      <c r="AF48" s="158"/>
      <c r="AG48" s="158"/>
      <c r="AH48" s="158"/>
      <c r="AI48" s="159"/>
      <c r="AJ48" s="157"/>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9"/>
      <c r="BH48" s="55"/>
      <c r="BI48" s="56"/>
      <c r="BJ48" s="56"/>
      <c r="BK48" s="56"/>
      <c r="BL48" s="56"/>
      <c r="BM48" s="56"/>
      <c r="BN48" s="56"/>
      <c r="BO48" s="56"/>
      <c r="BP48" s="56"/>
      <c r="BQ48" s="56"/>
      <c r="BR48" s="56"/>
      <c r="BS48" s="56"/>
      <c r="BT48" s="56"/>
      <c r="BU48" s="56"/>
      <c r="BV48" s="57"/>
      <c r="BW48" s="202"/>
      <c r="BX48" s="203"/>
      <c r="BY48" s="203"/>
      <c r="BZ48" s="203"/>
      <c r="CA48" s="203"/>
      <c r="CB48" s="203"/>
      <c r="CC48" s="203"/>
      <c r="CD48" s="203"/>
      <c r="CE48" s="203"/>
      <c r="CF48" s="203"/>
      <c r="CG48" s="203"/>
      <c r="CH48" s="203"/>
      <c r="CI48" s="203"/>
      <c r="CJ48" s="203"/>
      <c r="CK48" s="232"/>
      <c r="CL48" s="158"/>
      <c r="CM48" s="158"/>
      <c r="CN48" s="159"/>
      <c r="CO48" s="18"/>
      <c r="CP48" s="4"/>
      <c r="CQ48" s="4"/>
      <c r="CR48" s="4"/>
      <c r="CS48" s="9"/>
      <c r="CT48" s="6">
        <v>17</v>
      </c>
      <c r="CU48" s="9"/>
      <c r="CV48" s="6">
        <v>17</v>
      </c>
      <c r="CW48" s="9"/>
      <c r="CX48" s="6"/>
      <c r="CY48" s="22" t="str">
        <f>IF(OR(AK5="認定番号",AK5=""),"",VLOOKUP(AK5,DB32:DQ45,13,FALSE))</f>
        <v>治工具1段目は入るが2段目は入らない。</v>
      </c>
    </row>
    <row r="49" spans="5:112" ht="6.95" customHeight="1">
      <c r="E49" s="187"/>
      <c r="F49" s="188"/>
      <c r="G49" s="157"/>
      <c r="H49" s="158"/>
      <c r="I49" s="158"/>
      <c r="J49" s="158"/>
      <c r="K49" s="159"/>
      <c r="L49" s="157"/>
      <c r="M49" s="158"/>
      <c r="N49" s="158"/>
      <c r="O49" s="158"/>
      <c r="P49" s="158"/>
      <c r="Q49" s="158"/>
      <c r="R49" s="158"/>
      <c r="S49" s="158"/>
      <c r="T49" s="158"/>
      <c r="U49" s="158"/>
      <c r="V49" s="159"/>
      <c r="W49" s="157"/>
      <c r="X49" s="158"/>
      <c r="Y49" s="158"/>
      <c r="Z49" s="158"/>
      <c r="AA49" s="158"/>
      <c r="AB49" s="158"/>
      <c r="AC49" s="158"/>
      <c r="AD49" s="158"/>
      <c r="AE49" s="158"/>
      <c r="AF49" s="158"/>
      <c r="AG49" s="158"/>
      <c r="AH49" s="158"/>
      <c r="AI49" s="159"/>
      <c r="AJ49" s="213"/>
      <c r="AK49" s="194"/>
      <c r="AL49" s="194"/>
      <c r="AM49" s="70"/>
      <c r="AN49" s="194"/>
      <c r="AO49" s="194"/>
      <c r="AP49" s="194"/>
      <c r="AQ49" s="194"/>
      <c r="AR49" s="194"/>
      <c r="AS49" s="194"/>
      <c r="AT49" s="194"/>
      <c r="AU49" s="194"/>
      <c r="AV49" s="194"/>
      <c r="AW49" s="194"/>
      <c r="AX49" s="194"/>
      <c r="AY49" s="194"/>
      <c r="AZ49" s="194"/>
      <c r="BA49" s="194"/>
      <c r="BB49" s="194"/>
      <c r="BC49" s="194"/>
      <c r="BD49" s="194"/>
      <c r="BE49" s="194"/>
      <c r="BF49" s="194"/>
      <c r="BG49" s="195"/>
      <c r="BH49" s="215"/>
      <c r="BI49" s="191"/>
      <c r="BJ49" s="191"/>
      <c r="BK49" s="191"/>
      <c r="BL49" s="191"/>
      <c r="BM49" s="191"/>
      <c r="BN49" s="191"/>
      <c r="BO49" s="191"/>
      <c r="BP49" s="191"/>
      <c r="BQ49" s="191"/>
      <c r="BR49" s="191"/>
      <c r="BS49" s="191"/>
      <c r="BT49" s="191"/>
      <c r="BU49" s="191"/>
      <c r="BV49" s="216"/>
      <c r="BW49" s="202"/>
      <c r="BX49" s="203"/>
      <c r="BY49" s="203"/>
      <c r="BZ49" s="203"/>
      <c r="CA49" s="203"/>
      <c r="CB49" s="203"/>
      <c r="CC49" s="203"/>
      <c r="CD49" s="203"/>
      <c r="CE49" s="203"/>
      <c r="CF49" s="203"/>
      <c r="CG49" s="203"/>
      <c r="CH49" s="203"/>
      <c r="CI49" s="203"/>
      <c r="CJ49" s="203"/>
      <c r="CK49" s="232"/>
      <c r="CL49" s="158"/>
      <c r="CM49" s="158"/>
      <c r="CN49" s="159"/>
      <c r="CO49" s="41"/>
      <c r="CP49" s="3"/>
      <c r="CQ49" s="4"/>
      <c r="CR49" s="4"/>
      <c r="CS49" s="9"/>
      <c r="CT49" s="6">
        <v>18</v>
      </c>
      <c r="CU49" s="9"/>
      <c r="CV49" s="6">
        <v>18</v>
      </c>
      <c r="CW49" s="9"/>
      <c r="CX49" s="6"/>
      <c r="CY49" s="22" t="str">
        <f>IF(OR(AK5="認定番号",AK5=""),"",VLOOKUP(AK5,DB32:DQ45,14,FALSE))</f>
        <v>治工具1段目が入らない。</v>
      </c>
    </row>
    <row r="50" spans="5:112" ht="6.95" customHeight="1">
      <c r="E50" s="189"/>
      <c r="F50" s="190"/>
      <c r="G50" s="160"/>
      <c r="H50" s="161"/>
      <c r="I50" s="161"/>
      <c r="J50" s="161"/>
      <c r="K50" s="162"/>
      <c r="L50" s="160"/>
      <c r="M50" s="161"/>
      <c r="N50" s="161"/>
      <c r="O50" s="161"/>
      <c r="P50" s="161"/>
      <c r="Q50" s="161"/>
      <c r="R50" s="161"/>
      <c r="S50" s="161"/>
      <c r="T50" s="161"/>
      <c r="U50" s="161"/>
      <c r="V50" s="162"/>
      <c r="W50" s="160"/>
      <c r="X50" s="161"/>
      <c r="Y50" s="161"/>
      <c r="Z50" s="161"/>
      <c r="AA50" s="161"/>
      <c r="AB50" s="161"/>
      <c r="AC50" s="161"/>
      <c r="AD50" s="161"/>
      <c r="AE50" s="161"/>
      <c r="AF50" s="161"/>
      <c r="AG50" s="161"/>
      <c r="AH50" s="161"/>
      <c r="AI50" s="162"/>
      <c r="AJ50" s="214"/>
      <c r="AK50" s="196"/>
      <c r="AL50" s="196"/>
      <c r="AM50" s="71"/>
      <c r="AN50" s="196"/>
      <c r="AO50" s="196"/>
      <c r="AP50" s="196"/>
      <c r="AQ50" s="196"/>
      <c r="AR50" s="196"/>
      <c r="AS50" s="196"/>
      <c r="AT50" s="196"/>
      <c r="AU50" s="196"/>
      <c r="AV50" s="196"/>
      <c r="AW50" s="196"/>
      <c r="AX50" s="196"/>
      <c r="AY50" s="196"/>
      <c r="AZ50" s="196"/>
      <c r="BA50" s="196"/>
      <c r="BB50" s="196"/>
      <c r="BC50" s="196"/>
      <c r="BD50" s="196"/>
      <c r="BE50" s="196"/>
      <c r="BF50" s="196"/>
      <c r="BG50" s="197"/>
      <c r="BH50" s="217"/>
      <c r="BI50" s="192"/>
      <c r="BJ50" s="192"/>
      <c r="BK50" s="192"/>
      <c r="BL50" s="192"/>
      <c r="BM50" s="192"/>
      <c r="BN50" s="192"/>
      <c r="BO50" s="192"/>
      <c r="BP50" s="192"/>
      <c r="BQ50" s="192"/>
      <c r="BR50" s="192"/>
      <c r="BS50" s="192"/>
      <c r="BT50" s="192"/>
      <c r="BU50" s="192"/>
      <c r="BV50" s="218"/>
      <c r="BW50" s="204"/>
      <c r="BX50" s="205"/>
      <c r="BY50" s="205"/>
      <c r="BZ50" s="205"/>
      <c r="CA50" s="205"/>
      <c r="CB50" s="205"/>
      <c r="CC50" s="205"/>
      <c r="CD50" s="205"/>
      <c r="CE50" s="205"/>
      <c r="CF50" s="205"/>
      <c r="CG50" s="205"/>
      <c r="CH50" s="205"/>
      <c r="CI50" s="205"/>
      <c r="CJ50" s="205"/>
      <c r="CK50" s="306"/>
      <c r="CL50" s="161"/>
      <c r="CM50" s="161"/>
      <c r="CN50" s="162"/>
      <c r="CO50" s="41"/>
      <c r="CP50" s="3"/>
      <c r="CQ50" s="4"/>
      <c r="CR50" s="4"/>
      <c r="CS50" s="9"/>
      <c r="CT50" s="6">
        <v>19</v>
      </c>
      <c r="CU50" s="9"/>
      <c r="CV50" s="6">
        <v>19</v>
      </c>
      <c r="CW50" s="9"/>
      <c r="CX50" s="6"/>
    </row>
    <row r="51" spans="5:112" ht="6.95" customHeight="1">
      <c r="E51" s="185" t="s">
        <v>130</v>
      </c>
      <c r="F51" s="271"/>
      <c r="G51" s="276" t="s">
        <v>10</v>
      </c>
      <c r="H51" s="277"/>
      <c r="I51" s="277"/>
      <c r="J51" s="277"/>
      <c r="K51" s="278"/>
      <c r="L51" s="236" t="s">
        <v>7</v>
      </c>
      <c r="M51" s="243"/>
      <c r="N51" s="243"/>
      <c r="O51" s="243"/>
      <c r="P51" s="243"/>
      <c r="Q51" s="243"/>
      <c r="R51" s="243"/>
      <c r="S51" s="243"/>
      <c r="T51" s="243"/>
      <c r="U51" s="243"/>
      <c r="V51" s="243"/>
      <c r="W51" s="239" t="s">
        <v>86</v>
      </c>
      <c r="X51" s="236"/>
      <c r="Y51" s="236"/>
      <c r="Z51" s="236"/>
      <c r="AA51" s="236"/>
      <c r="AB51" s="236"/>
      <c r="AC51" s="236"/>
      <c r="AD51" s="236"/>
      <c r="AE51" s="236"/>
      <c r="AF51" s="236"/>
      <c r="AG51" s="236"/>
      <c r="AH51" s="236"/>
      <c r="AI51" s="139"/>
      <c r="AJ51" s="276" t="s">
        <v>111</v>
      </c>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2"/>
      <c r="BH51" s="239"/>
      <c r="BI51" s="239"/>
      <c r="BJ51" s="239"/>
      <c r="BK51" s="239"/>
      <c r="BL51" s="239"/>
      <c r="BM51" s="239"/>
      <c r="BN51" s="239"/>
      <c r="BO51" s="239"/>
      <c r="BP51" s="239"/>
      <c r="BQ51" s="239"/>
      <c r="BR51" s="239"/>
      <c r="BS51" s="239"/>
      <c r="BT51" s="239"/>
      <c r="BU51" s="239"/>
      <c r="BV51" s="239"/>
      <c r="BW51" s="148"/>
      <c r="BX51" s="149"/>
      <c r="BY51" s="149"/>
      <c r="BZ51" s="149"/>
      <c r="CA51" s="149"/>
      <c r="CB51" s="207" t="s">
        <v>28</v>
      </c>
      <c r="CC51" s="265"/>
      <c r="CD51" s="265"/>
      <c r="CE51" s="265"/>
      <c r="CF51" s="265"/>
      <c r="CG51" s="149"/>
      <c r="CH51" s="149"/>
      <c r="CI51" s="149"/>
      <c r="CJ51" s="149"/>
      <c r="CK51" s="182"/>
      <c r="CL51" s="301" t="s">
        <v>96</v>
      </c>
      <c r="CM51" s="301"/>
      <c r="CN51" s="302"/>
      <c r="CO51" s="41"/>
      <c r="CP51" s="3"/>
      <c r="CQ51" s="4"/>
      <c r="CR51" s="4"/>
      <c r="CS51" s="9"/>
      <c r="CT51" s="6">
        <v>20</v>
      </c>
      <c r="CU51" s="9"/>
      <c r="CV51" s="6">
        <v>20</v>
      </c>
      <c r="CW51" s="9"/>
      <c r="CX51" s="6"/>
      <c r="CZ51" s="12"/>
      <c r="DA51" s="13" t="s">
        <v>87</v>
      </c>
      <c r="DB51" s="14" t="s">
        <v>89</v>
      </c>
      <c r="DC51" s="7"/>
      <c r="DD51" s="15"/>
      <c r="DE51" s="15"/>
      <c r="DF51" s="15"/>
      <c r="DG51" s="15"/>
    </row>
    <row r="52" spans="5:112" ht="6.95" customHeight="1">
      <c r="E52" s="272"/>
      <c r="F52" s="273"/>
      <c r="G52" s="248"/>
      <c r="H52" s="249"/>
      <c r="I52" s="249"/>
      <c r="J52" s="249"/>
      <c r="K52" s="250"/>
      <c r="L52" s="240"/>
      <c r="M52" s="240"/>
      <c r="N52" s="240"/>
      <c r="O52" s="240"/>
      <c r="P52" s="240"/>
      <c r="Q52" s="240"/>
      <c r="R52" s="240"/>
      <c r="S52" s="240"/>
      <c r="T52" s="240"/>
      <c r="U52" s="240"/>
      <c r="V52" s="240"/>
      <c r="W52" s="237"/>
      <c r="X52" s="237"/>
      <c r="Y52" s="237"/>
      <c r="Z52" s="237"/>
      <c r="AA52" s="237"/>
      <c r="AB52" s="237"/>
      <c r="AC52" s="237"/>
      <c r="AD52" s="237"/>
      <c r="AE52" s="237"/>
      <c r="AF52" s="237"/>
      <c r="AG52" s="237"/>
      <c r="AH52" s="237"/>
      <c r="AI52" s="142"/>
      <c r="AJ52" s="228"/>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30"/>
      <c r="BH52" s="313"/>
      <c r="BI52" s="313"/>
      <c r="BJ52" s="313"/>
      <c r="BK52" s="313"/>
      <c r="BL52" s="313"/>
      <c r="BM52" s="313"/>
      <c r="BN52" s="313"/>
      <c r="BO52" s="313"/>
      <c r="BP52" s="313"/>
      <c r="BQ52" s="313"/>
      <c r="BR52" s="313"/>
      <c r="BS52" s="313"/>
      <c r="BT52" s="313"/>
      <c r="BU52" s="313"/>
      <c r="BV52" s="313"/>
      <c r="BW52" s="150"/>
      <c r="BX52" s="151"/>
      <c r="BY52" s="151"/>
      <c r="BZ52" s="151"/>
      <c r="CA52" s="151"/>
      <c r="CB52" s="266"/>
      <c r="CC52" s="266"/>
      <c r="CD52" s="266"/>
      <c r="CE52" s="266"/>
      <c r="CF52" s="266"/>
      <c r="CG52" s="151"/>
      <c r="CH52" s="151"/>
      <c r="CI52" s="151"/>
      <c r="CJ52" s="151"/>
      <c r="CK52" s="183"/>
      <c r="CL52" s="229"/>
      <c r="CM52" s="229"/>
      <c r="CN52" s="230"/>
      <c r="CO52" s="18"/>
      <c r="CP52" s="4"/>
      <c r="CQ52" s="3"/>
      <c r="CR52" s="3"/>
      <c r="CS52" s="9"/>
      <c r="CT52" s="6">
        <v>21</v>
      </c>
      <c r="CU52" s="9"/>
      <c r="CV52" s="6">
        <v>21</v>
      </c>
      <c r="CW52" s="9"/>
      <c r="CX52" s="6"/>
      <c r="CZ52" s="6" t="s">
        <v>90</v>
      </c>
      <c r="DA52" s="22" t="str">
        <f>IF(BL44="","",IF(BL44&lt;300,"〇","×"))</f>
        <v/>
      </c>
      <c r="DB52" s="23" t="str">
        <f>IF(BK46="","",IF(BK46&lt;1000,"〇","×"))</f>
        <v/>
      </c>
      <c r="DC52" s="6"/>
      <c r="DD52" s="12"/>
      <c r="DE52" s="12"/>
      <c r="DF52" s="12"/>
      <c r="DG52" s="15"/>
    </row>
    <row r="53" spans="5:112" ht="6.95" customHeight="1">
      <c r="E53" s="272"/>
      <c r="F53" s="273"/>
      <c r="G53" s="248"/>
      <c r="H53" s="249"/>
      <c r="I53" s="249"/>
      <c r="J53" s="249"/>
      <c r="K53" s="250"/>
      <c r="L53" s="240"/>
      <c r="M53" s="240"/>
      <c r="N53" s="240"/>
      <c r="O53" s="240"/>
      <c r="P53" s="240"/>
      <c r="Q53" s="240"/>
      <c r="R53" s="240"/>
      <c r="S53" s="240"/>
      <c r="T53" s="240"/>
      <c r="U53" s="240"/>
      <c r="V53" s="240"/>
      <c r="W53" s="237"/>
      <c r="X53" s="237"/>
      <c r="Y53" s="237"/>
      <c r="Z53" s="237"/>
      <c r="AA53" s="237"/>
      <c r="AB53" s="237"/>
      <c r="AC53" s="237"/>
      <c r="AD53" s="237"/>
      <c r="AE53" s="237"/>
      <c r="AF53" s="237"/>
      <c r="AG53" s="237"/>
      <c r="AH53" s="237"/>
      <c r="AI53" s="142"/>
      <c r="AJ53" s="228" t="s">
        <v>112</v>
      </c>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30"/>
      <c r="BH53" s="313"/>
      <c r="BI53" s="313"/>
      <c r="BJ53" s="313"/>
      <c r="BK53" s="313"/>
      <c r="BL53" s="313"/>
      <c r="BM53" s="313"/>
      <c r="BN53" s="313"/>
      <c r="BO53" s="313"/>
      <c r="BP53" s="313"/>
      <c r="BQ53" s="313"/>
      <c r="BR53" s="313"/>
      <c r="BS53" s="313"/>
      <c r="BT53" s="313"/>
      <c r="BU53" s="313"/>
      <c r="BV53" s="313"/>
      <c r="BW53" s="150"/>
      <c r="BX53" s="151"/>
      <c r="BY53" s="151"/>
      <c r="BZ53" s="151"/>
      <c r="CA53" s="151"/>
      <c r="CB53" s="266"/>
      <c r="CC53" s="266"/>
      <c r="CD53" s="266"/>
      <c r="CE53" s="266"/>
      <c r="CF53" s="266"/>
      <c r="CG53" s="151"/>
      <c r="CH53" s="151"/>
      <c r="CI53" s="151"/>
      <c r="CJ53" s="151"/>
      <c r="CK53" s="183"/>
      <c r="CL53" s="229"/>
      <c r="CM53" s="229"/>
      <c r="CN53" s="230"/>
      <c r="CO53" s="18"/>
      <c r="CP53" s="4"/>
      <c r="CQ53" s="3"/>
      <c r="CR53" s="3"/>
      <c r="CS53" s="9"/>
      <c r="CT53" s="6">
        <v>22</v>
      </c>
      <c r="CU53" s="9"/>
      <c r="CV53" s="6">
        <v>22</v>
      </c>
      <c r="CW53" s="9"/>
      <c r="CX53" s="6"/>
      <c r="CZ53" s="6" t="s">
        <v>54</v>
      </c>
      <c r="DA53" s="22" t="str">
        <f>IF(BR46="","",IF(BR46&lt;=10,"〇","×"))</f>
        <v/>
      </c>
      <c r="DB53" s="23" t="str">
        <f>IF(BR46="","",IF(BR46&lt;=10,"〇","×"))</f>
        <v/>
      </c>
      <c r="DC53" s="6"/>
      <c r="DD53" s="12"/>
      <c r="DE53" s="12"/>
      <c r="DF53" s="12"/>
      <c r="DG53" s="15"/>
    </row>
    <row r="54" spans="5:112" ht="6.95" customHeight="1">
      <c r="E54" s="272"/>
      <c r="F54" s="273"/>
      <c r="G54" s="248"/>
      <c r="H54" s="249"/>
      <c r="I54" s="249"/>
      <c r="J54" s="249"/>
      <c r="K54" s="25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323"/>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5"/>
      <c r="BH54" s="313"/>
      <c r="BI54" s="313"/>
      <c r="BJ54" s="313"/>
      <c r="BK54" s="313"/>
      <c r="BL54" s="313"/>
      <c r="BM54" s="313"/>
      <c r="BN54" s="313"/>
      <c r="BO54" s="313"/>
      <c r="BP54" s="313"/>
      <c r="BQ54" s="313"/>
      <c r="BR54" s="313"/>
      <c r="BS54" s="313"/>
      <c r="BT54" s="313"/>
      <c r="BU54" s="313"/>
      <c r="BV54" s="313"/>
      <c r="BW54" s="311"/>
      <c r="BX54" s="312"/>
      <c r="BY54" s="312"/>
      <c r="BZ54" s="312"/>
      <c r="CA54" s="312"/>
      <c r="CB54" s="267"/>
      <c r="CC54" s="267"/>
      <c r="CD54" s="267"/>
      <c r="CE54" s="267"/>
      <c r="CF54" s="267"/>
      <c r="CG54" s="151"/>
      <c r="CH54" s="151"/>
      <c r="CI54" s="151"/>
      <c r="CJ54" s="151"/>
      <c r="CK54" s="183"/>
      <c r="CL54" s="303"/>
      <c r="CM54" s="303"/>
      <c r="CN54" s="304"/>
      <c r="CO54" s="18"/>
      <c r="CP54" s="4"/>
      <c r="CQ54" s="3"/>
      <c r="CR54" s="3"/>
      <c r="CS54" s="9"/>
      <c r="CT54" s="6">
        <v>23</v>
      </c>
      <c r="CU54" s="9"/>
      <c r="CV54" s="6">
        <v>23</v>
      </c>
      <c r="CW54" s="9"/>
      <c r="CX54" s="6"/>
      <c r="CZ54" s="6"/>
      <c r="DA54" s="22" t="str">
        <f>IF(OR(BL44="",BR44=""),"",IF(DA52&gt;=DA53,"〇","×"))</f>
        <v/>
      </c>
      <c r="DB54" s="23" t="str">
        <f>IF(OR(BK46="",BR46=""),"",IF(DB52&gt;=DB53,"〇","×"))</f>
        <v/>
      </c>
      <c r="DC54" s="6"/>
      <c r="DD54" s="12"/>
      <c r="DE54" s="12"/>
      <c r="DF54" s="12"/>
      <c r="DG54" s="15"/>
    </row>
    <row r="55" spans="5:112" ht="6.95" customHeight="1">
      <c r="E55" s="272"/>
      <c r="F55" s="273"/>
      <c r="G55" s="248"/>
      <c r="H55" s="249"/>
      <c r="I55" s="249"/>
      <c r="J55" s="249"/>
      <c r="K55" s="250"/>
      <c r="L55" s="254" t="s">
        <v>9</v>
      </c>
      <c r="M55" s="255"/>
      <c r="N55" s="255"/>
      <c r="O55" s="255"/>
      <c r="P55" s="255"/>
      <c r="Q55" s="255"/>
      <c r="R55" s="255"/>
      <c r="S55" s="255"/>
      <c r="T55" s="255"/>
      <c r="U55" s="255"/>
      <c r="V55" s="256"/>
      <c r="W55" s="211" t="s">
        <v>169</v>
      </c>
      <c r="X55" s="255"/>
      <c r="Y55" s="255"/>
      <c r="Z55" s="255"/>
      <c r="AA55" s="255"/>
      <c r="AB55" s="255"/>
      <c r="AC55" s="255"/>
      <c r="AD55" s="255"/>
      <c r="AE55" s="255"/>
      <c r="AF55" s="255"/>
      <c r="AG55" s="255"/>
      <c r="AH55" s="255"/>
      <c r="AI55" s="255"/>
      <c r="AJ55" s="72"/>
      <c r="AK55" s="73"/>
      <c r="AL55" s="73"/>
      <c r="AM55" s="73"/>
      <c r="AN55" s="73"/>
      <c r="AO55" s="73"/>
      <c r="AP55" s="73"/>
      <c r="AQ55" s="73"/>
      <c r="AR55" s="73"/>
      <c r="AS55" s="73"/>
      <c r="AT55" s="73"/>
      <c r="AU55" s="73"/>
      <c r="AV55" s="73"/>
      <c r="AW55" s="73"/>
      <c r="AX55" s="73"/>
      <c r="AY55" s="73"/>
      <c r="AZ55" s="73"/>
      <c r="BA55" s="73"/>
      <c r="BB55" s="73"/>
      <c r="BC55" s="73"/>
      <c r="BD55" s="73"/>
      <c r="BE55" s="73"/>
      <c r="BF55" s="73"/>
      <c r="BG55" s="74"/>
      <c r="BH55" s="72"/>
      <c r="BI55" s="73"/>
      <c r="BJ55" s="73"/>
      <c r="BK55" s="73"/>
      <c r="BL55" s="73"/>
      <c r="BM55" s="73"/>
      <c r="BN55" s="73"/>
      <c r="BO55" s="73"/>
      <c r="BP55" s="73"/>
      <c r="BQ55" s="73"/>
      <c r="BR55" s="73"/>
      <c r="BS55" s="75"/>
      <c r="BT55" s="75"/>
      <c r="BU55" s="75"/>
      <c r="BV55" s="76"/>
      <c r="BW55" s="200" t="str">
        <f>IF(BM57="","",(IF(AS56&lt;=BM57,"○","")))</f>
        <v/>
      </c>
      <c r="BX55" s="201"/>
      <c r="BY55" s="201"/>
      <c r="BZ55" s="201"/>
      <c r="CA55" s="201"/>
      <c r="CB55" s="201" t="s">
        <v>27</v>
      </c>
      <c r="CC55" s="307"/>
      <c r="CD55" s="307"/>
      <c r="CE55" s="307"/>
      <c r="CF55" s="307"/>
      <c r="CG55" s="201" t="str">
        <f>IF(BM57="","",(IF(BM57&lt;AS56,"○","")))</f>
        <v/>
      </c>
      <c r="CH55" s="201"/>
      <c r="CI55" s="201"/>
      <c r="CJ55" s="201"/>
      <c r="CK55" s="305"/>
      <c r="CL55" s="301" t="s">
        <v>98</v>
      </c>
      <c r="CM55" s="301"/>
      <c r="CN55" s="302"/>
      <c r="CO55" s="18"/>
      <c r="CP55" s="4"/>
      <c r="CQ55" s="4"/>
      <c r="CR55" s="4"/>
      <c r="CS55" s="9"/>
      <c r="CT55" s="6">
        <v>24</v>
      </c>
      <c r="CU55" s="9"/>
      <c r="CV55" s="6">
        <v>24</v>
      </c>
      <c r="CW55" s="9"/>
      <c r="CX55" s="6"/>
      <c r="CZ55" s="6" t="s">
        <v>85</v>
      </c>
      <c r="DA55" s="22" t="str">
        <f>IF(OR(DA52="",DA53=""),"",IF(AND(DA52="〇",DA53="〇"),"〇","×"))</f>
        <v/>
      </c>
      <c r="DB55" s="23" t="str">
        <f>IF(OR(DB52="",DB53=""),"",IF(AND(DB52="〇",DB53="〇"),"〇","×"))</f>
        <v/>
      </c>
      <c r="DC55" s="6"/>
      <c r="DD55" s="12"/>
      <c r="DE55" s="12"/>
      <c r="DF55" s="12"/>
      <c r="DG55" s="15"/>
    </row>
    <row r="56" spans="5:112" ht="6.95" customHeight="1">
      <c r="E56" s="272"/>
      <c r="F56" s="273"/>
      <c r="G56" s="248"/>
      <c r="H56" s="249"/>
      <c r="I56" s="249"/>
      <c r="J56" s="249"/>
      <c r="K56" s="250"/>
      <c r="L56" s="142"/>
      <c r="M56" s="143"/>
      <c r="N56" s="143"/>
      <c r="O56" s="143"/>
      <c r="P56" s="143"/>
      <c r="Q56" s="143"/>
      <c r="R56" s="143"/>
      <c r="S56" s="143"/>
      <c r="T56" s="143"/>
      <c r="U56" s="143"/>
      <c r="V56" s="144"/>
      <c r="W56" s="143"/>
      <c r="X56" s="143"/>
      <c r="Y56" s="143"/>
      <c r="Z56" s="143"/>
      <c r="AA56" s="143"/>
      <c r="AB56" s="143"/>
      <c r="AC56" s="143"/>
      <c r="AD56" s="143"/>
      <c r="AE56" s="143"/>
      <c r="AF56" s="143"/>
      <c r="AG56" s="143"/>
      <c r="AH56" s="143"/>
      <c r="AI56" s="143"/>
      <c r="AJ56" s="55"/>
      <c r="AK56" s="56"/>
      <c r="AL56" s="56"/>
      <c r="AM56" s="56"/>
      <c r="AN56" s="180" t="s">
        <v>20</v>
      </c>
      <c r="AO56" s="412"/>
      <c r="AP56" s="412"/>
      <c r="AQ56" s="412"/>
      <c r="AR56" s="412"/>
      <c r="AS56" s="388">
        <f>IF(OR(AK5="認定番号",AK5=""),"?",VLOOKUP(AK5,DB32:DQ45,7,FALSE))</f>
        <v>675</v>
      </c>
      <c r="AT56" s="388"/>
      <c r="AU56" s="388"/>
      <c r="AV56" s="388"/>
      <c r="AW56" s="244" t="s">
        <v>183</v>
      </c>
      <c r="AX56" s="244"/>
      <c r="AY56" s="244"/>
      <c r="AZ56" s="244"/>
      <c r="BA56" s="244"/>
      <c r="BB56" s="244"/>
      <c r="BC56" s="244"/>
      <c r="BD56" s="244"/>
      <c r="BE56" s="244"/>
      <c r="BF56" s="244"/>
      <c r="BG56" s="57"/>
      <c r="BH56" s="55"/>
      <c r="BI56" s="56"/>
      <c r="BJ56" s="56"/>
      <c r="BK56" s="56"/>
      <c r="BL56" s="56"/>
      <c r="BM56" s="56"/>
      <c r="BN56" s="56"/>
      <c r="BO56" s="56"/>
      <c r="BP56" s="56"/>
      <c r="BQ56" s="56"/>
      <c r="BR56" s="56"/>
      <c r="BS56" s="45"/>
      <c r="BT56" s="45"/>
      <c r="BU56" s="45"/>
      <c r="BV56" s="63"/>
      <c r="BW56" s="202"/>
      <c r="BX56" s="203"/>
      <c r="BY56" s="203"/>
      <c r="BZ56" s="203"/>
      <c r="CA56" s="203"/>
      <c r="CB56" s="266"/>
      <c r="CC56" s="266"/>
      <c r="CD56" s="266"/>
      <c r="CE56" s="266"/>
      <c r="CF56" s="266"/>
      <c r="CG56" s="203"/>
      <c r="CH56" s="203"/>
      <c r="CI56" s="203"/>
      <c r="CJ56" s="203"/>
      <c r="CK56" s="232"/>
      <c r="CL56" s="229"/>
      <c r="CM56" s="229"/>
      <c r="CN56" s="230"/>
      <c r="CO56" s="18"/>
      <c r="CP56" s="4"/>
      <c r="CQ56" s="4"/>
      <c r="CR56" s="4"/>
      <c r="CS56" s="9"/>
      <c r="CT56" s="6">
        <v>25</v>
      </c>
      <c r="CU56" s="9"/>
      <c r="CV56" s="6">
        <v>25</v>
      </c>
      <c r="CW56" s="9"/>
      <c r="CX56" s="6"/>
      <c r="CZ56" s="12"/>
      <c r="DA56" s="12"/>
      <c r="DB56" s="12"/>
      <c r="DC56" s="15"/>
      <c r="DD56" s="15"/>
      <c r="DE56" s="15"/>
      <c r="DF56" s="15"/>
      <c r="DG56" s="15"/>
      <c r="DH56" s="15"/>
    </row>
    <row r="57" spans="5:112" ht="6.95" customHeight="1">
      <c r="E57" s="272"/>
      <c r="F57" s="273"/>
      <c r="G57" s="248"/>
      <c r="H57" s="249"/>
      <c r="I57" s="249"/>
      <c r="J57" s="249"/>
      <c r="K57" s="250"/>
      <c r="L57" s="142"/>
      <c r="M57" s="143"/>
      <c r="N57" s="143"/>
      <c r="O57" s="143"/>
      <c r="P57" s="143"/>
      <c r="Q57" s="143"/>
      <c r="R57" s="143"/>
      <c r="S57" s="143"/>
      <c r="T57" s="143"/>
      <c r="U57" s="143"/>
      <c r="V57" s="144"/>
      <c r="W57" s="143"/>
      <c r="X57" s="143"/>
      <c r="Y57" s="143"/>
      <c r="Z57" s="143"/>
      <c r="AA57" s="143"/>
      <c r="AB57" s="143"/>
      <c r="AC57" s="143"/>
      <c r="AD57" s="143"/>
      <c r="AE57" s="143"/>
      <c r="AF57" s="143"/>
      <c r="AG57" s="143"/>
      <c r="AH57" s="143"/>
      <c r="AI57" s="143"/>
      <c r="AJ57" s="77"/>
      <c r="AK57" s="78"/>
      <c r="AL57" s="78"/>
      <c r="AM57" s="78"/>
      <c r="AN57" s="412"/>
      <c r="AO57" s="412"/>
      <c r="AP57" s="412"/>
      <c r="AQ57" s="412"/>
      <c r="AR57" s="412"/>
      <c r="AS57" s="388"/>
      <c r="AT57" s="388"/>
      <c r="AU57" s="388"/>
      <c r="AV57" s="388"/>
      <c r="AW57" s="244"/>
      <c r="AX57" s="244"/>
      <c r="AY57" s="244"/>
      <c r="AZ57" s="244"/>
      <c r="BA57" s="244"/>
      <c r="BB57" s="244"/>
      <c r="BC57" s="244"/>
      <c r="BD57" s="244"/>
      <c r="BE57" s="244"/>
      <c r="BF57" s="244"/>
      <c r="BG57" s="79"/>
      <c r="BH57" s="171" t="s">
        <v>170</v>
      </c>
      <c r="BI57" s="172"/>
      <c r="BJ57" s="172"/>
      <c r="BK57" s="172"/>
      <c r="BL57" s="172"/>
      <c r="BM57" s="269"/>
      <c r="BN57" s="269"/>
      <c r="BO57" s="269"/>
      <c r="BP57" s="269"/>
      <c r="BQ57" s="269"/>
      <c r="BR57" s="269"/>
      <c r="BS57" s="269"/>
      <c r="BT57" s="310" t="s">
        <v>50</v>
      </c>
      <c r="BU57" s="310"/>
      <c r="BV57" s="63"/>
      <c r="BW57" s="202"/>
      <c r="BX57" s="203"/>
      <c r="BY57" s="203"/>
      <c r="BZ57" s="203"/>
      <c r="CA57" s="203"/>
      <c r="CB57" s="266"/>
      <c r="CC57" s="266"/>
      <c r="CD57" s="266"/>
      <c r="CE57" s="266"/>
      <c r="CF57" s="266"/>
      <c r="CG57" s="203"/>
      <c r="CH57" s="203"/>
      <c r="CI57" s="203"/>
      <c r="CJ57" s="203"/>
      <c r="CK57" s="232"/>
      <c r="CL57" s="229"/>
      <c r="CM57" s="229"/>
      <c r="CN57" s="230"/>
      <c r="CO57" s="18"/>
      <c r="CP57" s="4"/>
      <c r="CQ57" s="4"/>
      <c r="CR57" s="4"/>
      <c r="CS57" s="9"/>
      <c r="CT57" s="6">
        <v>26</v>
      </c>
      <c r="CU57" s="9"/>
      <c r="CV57" s="6">
        <v>26</v>
      </c>
      <c r="CW57" s="9"/>
      <c r="CX57" s="6"/>
      <c r="CZ57" s="12"/>
      <c r="DA57" s="13" t="s">
        <v>83</v>
      </c>
      <c r="DB57" s="14" t="s">
        <v>84</v>
      </c>
      <c r="DC57" s="7"/>
      <c r="DD57" s="15"/>
      <c r="DE57" s="15"/>
      <c r="DF57" s="15"/>
      <c r="DG57" s="15"/>
      <c r="DH57" s="15"/>
    </row>
    <row r="58" spans="5:112" ht="6.95" customHeight="1">
      <c r="E58" s="272"/>
      <c r="F58" s="273"/>
      <c r="G58" s="248"/>
      <c r="H58" s="249"/>
      <c r="I58" s="249"/>
      <c r="J58" s="249"/>
      <c r="K58" s="250"/>
      <c r="L58" s="142"/>
      <c r="M58" s="143"/>
      <c r="N58" s="143"/>
      <c r="O58" s="143"/>
      <c r="P58" s="143"/>
      <c r="Q58" s="143"/>
      <c r="R58" s="143"/>
      <c r="S58" s="143"/>
      <c r="T58" s="143"/>
      <c r="U58" s="143"/>
      <c r="V58" s="144"/>
      <c r="W58" s="143"/>
      <c r="X58" s="143"/>
      <c r="Y58" s="143"/>
      <c r="Z58" s="143"/>
      <c r="AA58" s="143"/>
      <c r="AB58" s="143"/>
      <c r="AC58" s="143"/>
      <c r="AD58" s="143"/>
      <c r="AE58" s="143"/>
      <c r="AF58" s="143"/>
      <c r="AG58" s="143"/>
      <c r="AH58" s="143"/>
      <c r="AI58" s="143"/>
      <c r="AJ58" s="80"/>
      <c r="AK58" s="78"/>
      <c r="AL58" s="78"/>
      <c r="AM58" s="78"/>
      <c r="AN58" s="412"/>
      <c r="AO58" s="412"/>
      <c r="AP58" s="412"/>
      <c r="AQ58" s="412"/>
      <c r="AR58" s="412"/>
      <c r="AS58" s="389"/>
      <c r="AT58" s="389"/>
      <c r="AU58" s="389"/>
      <c r="AV58" s="389"/>
      <c r="AW58" s="244"/>
      <c r="AX58" s="244"/>
      <c r="AY58" s="244"/>
      <c r="AZ58" s="244"/>
      <c r="BA58" s="244"/>
      <c r="BB58" s="244"/>
      <c r="BC58" s="244"/>
      <c r="BD58" s="244"/>
      <c r="BE58" s="244"/>
      <c r="BF58" s="244"/>
      <c r="BG58" s="60"/>
      <c r="BH58" s="171"/>
      <c r="BI58" s="172"/>
      <c r="BJ58" s="172"/>
      <c r="BK58" s="172"/>
      <c r="BL58" s="172"/>
      <c r="BM58" s="270"/>
      <c r="BN58" s="270"/>
      <c r="BO58" s="270"/>
      <c r="BP58" s="270"/>
      <c r="BQ58" s="270"/>
      <c r="BR58" s="270"/>
      <c r="BS58" s="270"/>
      <c r="BT58" s="310"/>
      <c r="BU58" s="310"/>
      <c r="BV58" s="63"/>
      <c r="BW58" s="202"/>
      <c r="BX58" s="203"/>
      <c r="BY58" s="203"/>
      <c r="BZ58" s="203"/>
      <c r="CA58" s="203"/>
      <c r="CB58" s="266"/>
      <c r="CC58" s="266"/>
      <c r="CD58" s="266"/>
      <c r="CE58" s="266"/>
      <c r="CF58" s="266"/>
      <c r="CG58" s="203"/>
      <c r="CH58" s="203"/>
      <c r="CI58" s="203"/>
      <c r="CJ58" s="203"/>
      <c r="CK58" s="232"/>
      <c r="CL58" s="229"/>
      <c r="CM58" s="229"/>
      <c r="CN58" s="230"/>
      <c r="CO58" s="18"/>
      <c r="CP58" s="4"/>
      <c r="CQ58" s="4"/>
      <c r="CR58" s="4"/>
      <c r="CS58" s="9"/>
      <c r="CT58" s="6">
        <v>27</v>
      </c>
      <c r="CU58" s="9"/>
      <c r="CV58" s="6">
        <v>27</v>
      </c>
      <c r="CW58" s="9"/>
      <c r="CX58" s="6"/>
      <c r="CZ58" s="6" t="s">
        <v>78</v>
      </c>
      <c r="DA58" s="24" t="str">
        <f>IF(OR(AZ104="",BP96=""),"",IF(AND(BP96&gt;=AR104,AZ104&gt;=BP96),"〇","×"))</f>
        <v/>
      </c>
      <c r="DB58" s="25" t="str">
        <f>IF(OR(AZ104="",BP102=""),"",IF(AND(BP102&gt;=AR104,AZ104&gt;=BP102),"〇","×"))</f>
        <v/>
      </c>
      <c r="DC58" s="6"/>
      <c r="DD58" s="15"/>
      <c r="DE58" s="15"/>
      <c r="DF58" s="15"/>
      <c r="DG58" s="15"/>
      <c r="DH58" s="15"/>
    </row>
    <row r="59" spans="5:112" ht="6.95" customHeight="1">
      <c r="E59" s="274"/>
      <c r="F59" s="275"/>
      <c r="G59" s="279"/>
      <c r="H59" s="280"/>
      <c r="I59" s="280"/>
      <c r="J59" s="280"/>
      <c r="K59" s="281"/>
      <c r="L59" s="145"/>
      <c r="M59" s="146"/>
      <c r="N59" s="146"/>
      <c r="O59" s="146"/>
      <c r="P59" s="146"/>
      <c r="Q59" s="146"/>
      <c r="R59" s="146"/>
      <c r="S59" s="146"/>
      <c r="T59" s="146"/>
      <c r="U59" s="146"/>
      <c r="V59" s="147"/>
      <c r="W59" s="146"/>
      <c r="X59" s="146"/>
      <c r="Y59" s="146"/>
      <c r="Z59" s="146"/>
      <c r="AA59" s="146"/>
      <c r="AB59" s="146"/>
      <c r="AC59" s="146"/>
      <c r="AD59" s="146"/>
      <c r="AE59" s="146"/>
      <c r="AF59" s="146"/>
      <c r="AG59" s="146"/>
      <c r="AH59" s="146"/>
      <c r="AI59" s="146"/>
      <c r="AJ59" s="81"/>
      <c r="AK59" s="82"/>
      <c r="AL59" s="82"/>
      <c r="AM59" s="82"/>
      <c r="AN59" s="82"/>
      <c r="AO59" s="82"/>
      <c r="AP59" s="82"/>
      <c r="AQ59" s="82"/>
      <c r="AR59" s="82"/>
      <c r="AS59" s="82"/>
      <c r="AT59" s="82"/>
      <c r="AU59" s="82"/>
      <c r="AV59" s="82"/>
      <c r="AW59" s="82"/>
      <c r="AX59" s="82"/>
      <c r="AY59" s="82"/>
      <c r="AZ59" s="82"/>
      <c r="BA59" s="82"/>
      <c r="BB59" s="82"/>
      <c r="BC59" s="82"/>
      <c r="BD59" s="82"/>
      <c r="BE59" s="82"/>
      <c r="BF59" s="82"/>
      <c r="BG59" s="83"/>
      <c r="BH59" s="84"/>
      <c r="BI59" s="85"/>
      <c r="BJ59" s="85"/>
      <c r="BK59" s="85"/>
      <c r="BL59" s="309"/>
      <c r="BM59" s="309"/>
      <c r="BN59" s="309"/>
      <c r="BO59" s="309"/>
      <c r="BP59" s="309"/>
      <c r="BQ59" s="309"/>
      <c r="BR59" s="309"/>
      <c r="BS59" s="309"/>
      <c r="BT59" s="85"/>
      <c r="BU59" s="85"/>
      <c r="BV59" s="86"/>
      <c r="BW59" s="204"/>
      <c r="BX59" s="205"/>
      <c r="BY59" s="205"/>
      <c r="BZ59" s="205"/>
      <c r="CA59" s="205"/>
      <c r="CB59" s="308"/>
      <c r="CC59" s="308"/>
      <c r="CD59" s="308"/>
      <c r="CE59" s="308"/>
      <c r="CF59" s="308"/>
      <c r="CG59" s="205"/>
      <c r="CH59" s="205"/>
      <c r="CI59" s="205"/>
      <c r="CJ59" s="205"/>
      <c r="CK59" s="306"/>
      <c r="CL59" s="303"/>
      <c r="CM59" s="303"/>
      <c r="CN59" s="304"/>
      <c r="CO59" s="18"/>
      <c r="CP59" s="4"/>
      <c r="CQ59" s="4"/>
      <c r="CR59" s="4"/>
      <c r="CS59" s="9"/>
      <c r="CT59" s="6">
        <v>28</v>
      </c>
      <c r="CU59" s="9"/>
      <c r="CV59" s="6">
        <v>28</v>
      </c>
      <c r="CW59" s="9"/>
      <c r="CX59" s="6"/>
      <c r="CY59" s="12"/>
      <c r="CZ59" s="6" t="s">
        <v>79</v>
      </c>
      <c r="DA59" s="22">
        <f>AZ104*0.15</f>
        <v>0</v>
      </c>
      <c r="DB59" s="23">
        <f>AZ104*0.15</f>
        <v>0</v>
      </c>
      <c r="DC59" s="6"/>
      <c r="DD59" s="12"/>
      <c r="DE59" s="12"/>
      <c r="DF59" s="12"/>
      <c r="DG59" s="15"/>
      <c r="DH59" s="15"/>
    </row>
    <row r="60" spans="5:112" ht="6.95" customHeight="1">
      <c r="E60" s="185" t="s">
        <v>21</v>
      </c>
      <c r="F60" s="186"/>
      <c r="G60" s="154" t="s">
        <v>205</v>
      </c>
      <c r="H60" s="155"/>
      <c r="I60" s="155"/>
      <c r="J60" s="155"/>
      <c r="K60" s="156"/>
      <c r="L60" s="236" t="s">
        <v>7</v>
      </c>
      <c r="M60" s="243"/>
      <c r="N60" s="243"/>
      <c r="O60" s="243"/>
      <c r="P60" s="243"/>
      <c r="Q60" s="243"/>
      <c r="R60" s="243"/>
      <c r="S60" s="243"/>
      <c r="T60" s="243"/>
      <c r="U60" s="243"/>
      <c r="V60" s="243"/>
      <c r="W60" s="239" t="s">
        <v>186</v>
      </c>
      <c r="X60" s="236"/>
      <c r="Y60" s="236"/>
      <c r="Z60" s="236"/>
      <c r="AA60" s="236"/>
      <c r="AB60" s="236"/>
      <c r="AC60" s="236"/>
      <c r="AD60" s="236"/>
      <c r="AE60" s="236"/>
      <c r="AF60" s="236"/>
      <c r="AG60" s="236"/>
      <c r="AH60" s="236"/>
      <c r="AI60" s="236"/>
      <c r="AJ60" s="390" t="s">
        <v>23</v>
      </c>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8"/>
      <c r="BH60" s="243"/>
      <c r="BI60" s="243"/>
      <c r="BJ60" s="243"/>
      <c r="BK60" s="243"/>
      <c r="BL60" s="243"/>
      <c r="BM60" s="243"/>
      <c r="BN60" s="243"/>
      <c r="BO60" s="243"/>
      <c r="BP60" s="243"/>
      <c r="BQ60" s="243"/>
      <c r="BR60" s="243"/>
      <c r="BS60" s="243"/>
      <c r="BT60" s="243"/>
      <c r="BU60" s="243"/>
      <c r="BV60" s="243"/>
      <c r="BW60" s="148"/>
      <c r="BX60" s="149"/>
      <c r="BY60" s="149"/>
      <c r="BZ60" s="149"/>
      <c r="CA60" s="149"/>
      <c r="CB60" s="207" t="s">
        <v>28</v>
      </c>
      <c r="CC60" s="265"/>
      <c r="CD60" s="265"/>
      <c r="CE60" s="265"/>
      <c r="CF60" s="265"/>
      <c r="CG60" s="149"/>
      <c r="CH60" s="149"/>
      <c r="CI60" s="149"/>
      <c r="CJ60" s="149"/>
      <c r="CK60" s="182"/>
      <c r="CL60" s="301" t="s">
        <v>96</v>
      </c>
      <c r="CM60" s="301"/>
      <c r="CN60" s="302"/>
      <c r="CO60" s="18"/>
      <c r="CP60" s="4"/>
      <c r="CQ60" s="4"/>
      <c r="CR60" s="4"/>
      <c r="CS60" s="9" t="s">
        <v>201</v>
      </c>
      <c r="CT60" s="6">
        <v>29</v>
      </c>
      <c r="CU60" s="9"/>
      <c r="CV60" s="6">
        <v>29</v>
      </c>
      <c r="CW60" s="9"/>
      <c r="CX60" s="6"/>
      <c r="CY60" s="12"/>
      <c r="CZ60" s="6" t="s">
        <v>80</v>
      </c>
      <c r="DA60" s="26">
        <f>BP96-BP98</f>
        <v>0</v>
      </c>
      <c r="DB60" s="27">
        <f>BP102-BP104</f>
        <v>0</v>
      </c>
      <c r="DC60" s="6"/>
      <c r="DD60" s="12"/>
      <c r="DE60" s="12"/>
      <c r="DF60" s="12"/>
      <c r="DG60" s="15"/>
      <c r="DH60" s="15"/>
    </row>
    <row r="61" spans="5:112" ht="6.95" customHeight="1">
      <c r="E61" s="187"/>
      <c r="F61" s="188"/>
      <c r="G61" s="157"/>
      <c r="H61" s="158"/>
      <c r="I61" s="158"/>
      <c r="J61" s="158"/>
      <c r="K61" s="159"/>
      <c r="L61" s="237"/>
      <c r="M61" s="240"/>
      <c r="N61" s="240"/>
      <c r="O61" s="240"/>
      <c r="P61" s="240"/>
      <c r="Q61" s="240"/>
      <c r="R61" s="240"/>
      <c r="S61" s="240"/>
      <c r="T61" s="240"/>
      <c r="U61" s="240"/>
      <c r="V61" s="240"/>
      <c r="W61" s="313"/>
      <c r="X61" s="237"/>
      <c r="Y61" s="237"/>
      <c r="Z61" s="237"/>
      <c r="AA61" s="237"/>
      <c r="AB61" s="237"/>
      <c r="AC61" s="237"/>
      <c r="AD61" s="237"/>
      <c r="AE61" s="237"/>
      <c r="AF61" s="237"/>
      <c r="AG61" s="237"/>
      <c r="AH61" s="237"/>
      <c r="AI61" s="237"/>
      <c r="AJ61" s="248"/>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50"/>
      <c r="BH61" s="240"/>
      <c r="BI61" s="240"/>
      <c r="BJ61" s="240"/>
      <c r="BK61" s="240"/>
      <c r="BL61" s="240"/>
      <c r="BM61" s="240"/>
      <c r="BN61" s="240"/>
      <c r="BO61" s="240"/>
      <c r="BP61" s="240"/>
      <c r="BQ61" s="240"/>
      <c r="BR61" s="240"/>
      <c r="BS61" s="240"/>
      <c r="BT61" s="240"/>
      <c r="BU61" s="240"/>
      <c r="BV61" s="240"/>
      <c r="BW61" s="150"/>
      <c r="BX61" s="151"/>
      <c r="BY61" s="151"/>
      <c r="BZ61" s="151"/>
      <c r="CA61" s="151"/>
      <c r="CB61" s="203"/>
      <c r="CC61" s="266"/>
      <c r="CD61" s="266"/>
      <c r="CE61" s="266"/>
      <c r="CF61" s="266"/>
      <c r="CG61" s="151"/>
      <c r="CH61" s="151"/>
      <c r="CI61" s="151"/>
      <c r="CJ61" s="151"/>
      <c r="CK61" s="183"/>
      <c r="CL61" s="229"/>
      <c r="CM61" s="229"/>
      <c r="CN61" s="230"/>
      <c r="CO61" s="18"/>
      <c r="CP61" s="4"/>
      <c r="CQ61" s="4"/>
      <c r="CR61" s="4"/>
      <c r="CS61" s="4"/>
      <c r="CT61" s="6">
        <v>30</v>
      </c>
      <c r="CU61" s="4"/>
      <c r="CV61" s="6">
        <v>30</v>
      </c>
      <c r="CW61" s="4"/>
      <c r="CY61" s="12"/>
      <c r="CZ61" s="6" t="s">
        <v>81</v>
      </c>
      <c r="DA61" s="22" t="str">
        <f>IF(OR(BP96="",BP98=""),"",IF(DA59&gt;=DA60,"〇","×"))</f>
        <v/>
      </c>
      <c r="DB61" s="23" t="str">
        <f>IF(OR(BP102="",BP104=""),"",IF(DB59&gt;=DB60,"〇","×"))</f>
        <v/>
      </c>
      <c r="DC61" s="6"/>
      <c r="DD61" s="12"/>
      <c r="DE61" s="12"/>
      <c r="DF61" s="12"/>
      <c r="DG61" s="15"/>
    </row>
    <row r="62" spans="5:112" ht="6.95" customHeight="1">
      <c r="E62" s="187"/>
      <c r="F62" s="188"/>
      <c r="G62" s="157"/>
      <c r="H62" s="158"/>
      <c r="I62" s="158"/>
      <c r="J62" s="158"/>
      <c r="K62" s="159"/>
      <c r="L62" s="240"/>
      <c r="M62" s="240"/>
      <c r="N62" s="240"/>
      <c r="O62" s="240"/>
      <c r="P62" s="240"/>
      <c r="Q62" s="240"/>
      <c r="R62" s="240"/>
      <c r="S62" s="240"/>
      <c r="T62" s="240"/>
      <c r="U62" s="240"/>
      <c r="V62" s="240"/>
      <c r="W62" s="237"/>
      <c r="X62" s="237"/>
      <c r="Y62" s="237"/>
      <c r="Z62" s="237"/>
      <c r="AA62" s="237"/>
      <c r="AB62" s="237"/>
      <c r="AC62" s="237"/>
      <c r="AD62" s="237"/>
      <c r="AE62" s="237"/>
      <c r="AF62" s="237"/>
      <c r="AG62" s="237"/>
      <c r="AH62" s="237"/>
      <c r="AI62" s="237"/>
      <c r="AJ62" s="248" t="s">
        <v>29</v>
      </c>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50"/>
      <c r="BH62" s="240"/>
      <c r="BI62" s="240"/>
      <c r="BJ62" s="240"/>
      <c r="BK62" s="240"/>
      <c r="BL62" s="240"/>
      <c r="BM62" s="240"/>
      <c r="BN62" s="240"/>
      <c r="BO62" s="240"/>
      <c r="BP62" s="240"/>
      <c r="BQ62" s="240"/>
      <c r="BR62" s="240"/>
      <c r="BS62" s="240"/>
      <c r="BT62" s="240"/>
      <c r="BU62" s="240"/>
      <c r="BV62" s="240"/>
      <c r="BW62" s="150"/>
      <c r="BX62" s="151"/>
      <c r="BY62" s="151"/>
      <c r="BZ62" s="151"/>
      <c r="CA62" s="151"/>
      <c r="CB62" s="266"/>
      <c r="CC62" s="266"/>
      <c r="CD62" s="266"/>
      <c r="CE62" s="266"/>
      <c r="CF62" s="266"/>
      <c r="CG62" s="151"/>
      <c r="CH62" s="151"/>
      <c r="CI62" s="151"/>
      <c r="CJ62" s="151"/>
      <c r="CK62" s="183"/>
      <c r="CL62" s="229"/>
      <c r="CM62" s="229"/>
      <c r="CN62" s="230"/>
      <c r="CO62" s="11"/>
      <c r="CP62" s="4"/>
      <c r="CQ62" s="4"/>
      <c r="CR62" s="4"/>
      <c r="CS62" s="4"/>
      <c r="CT62" s="6">
        <v>31</v>
      </c>
      <c r="CU62" s="4"/>
      <c r="CV62" s="6">
        <v>31</v>
      </c>
      <c r="CW62" s="4"/>
      <c r="CY62" s="12"/>
      <c r="CZ62" s="6" t="s">
        <v>85</v>
      </c>
      <c r="DA62" s="22" t="str">
        <f>IF(OR(DA58="",DA61=""),"",IF(AND(DA58="〇",DA61="〇"),"〇","×"))</f>
        <v/>
      </c>
      <c r="DB62" s="23" t="str">
        <f>IF(OR(DB58="",DB61=""),"",IF(AND(DB58="〇",DB61="〇"),"〇","×"))</f>
        <v/>
      </c>
      <c r="DC62" s="16"/>
      <c r="DD62" s="12"/>
      <c r="DE62" s="12"/>
      <c r="DF62" s="12"/>
      <c r="DG62" s="15"/>
    </row>
    <row r="63" spans="5:112" ht="6.95" customHeight="1">
      <c r="E63" s="187"/>
      <c r="F63" s="188"/>
      <c r="G63" s="157"/>
      <c r="H63" s="158"/>
      <c r="I63" s="158"/>
      <c r="J63" s="158"/>
      <c r="K63" s="159"/>
      <c r="L63" s="240"/>
      <c r="M63" s="240"/>
      <c r="N63" s="240"/>
      <c r="O63" s="240"/>
      <c r="P63" s="240"/>
      <c r="Q63" s="240"/>
      <c r="R63" s="240"/>
      <c r="S63" s="240"/>
      <c r="T63" s="240"/>
      <c r="U63" s="240"/>
      <c r="V63" s="240"/>
      <c r="W63" s="237"/>
      <c r="X63" s="237"/>
      <c r="Y63" s="237"/>
      <c r="Z63" s="237"/>
      <c r="AA63" s="237"/>
      <c r="AB63" s="237"/>
      <c r="AC63" s="237"/>
      <c r="AD63" s="237"/>
      <c r="AE63" s="237"/>
      <c r="AF63" s="237"/>
      <c r="AG63" s="237"/>
      <c r="AH63" s="237"/>
      <c r="AI63" s="237"/>
      <c r="AJ63" s="251"/>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3"/>
      <c r="BH63" s="240"/>
      <c r="BI63" s="240"/>
      <c r="BJ63" s="240"/>
      <c r="BK63" s="240"/>
      <c r="BL63" s="240"/>
      <c r="BM63" s="240"/>
      <c r="BN63" s="240"/>
      <c r="BO63" s="240"/>
      <c r="BP63" s="240"/>
      <c r="BQ63" s="240"/>
      <c r="BR63" s="240"/>
      <c r="BS63" s="240"/>
      <c r="BT63" s="240"/>
      <c r="BU63" s="240"/>
      <c r="BV63" s="240"/>
      <c r="BW63" s="311"/>
      <c r="BX63" s="312"/>
      <c r="BY63" s="312"/>
      <c r="BZ63" s="312"/>
      <c r="CA63" s="312"/>
      <c r="CB63" s="267"/>
      <c r="CC63" s="267"/>
      <c r="CD63" s="267"/>
      <c r="CE63" s="267"/>
      <c r="CF63" s="267"/>
      <c r="CG63" s="151"/>
      <c r="CH63" s="151"/>
      <c r="CI63" s="151"/>
      <c r="CJ63" s="151"/>
      <c r="CK63" s="183"/>
      <c r="CL63" s="303"/>
      <c r="CM63" s="303"/>
      <c r="CN63" s="304"/>
      <c r="CO63" s="11"/>
      <c r="CP63" s="4"/>
      <c r="CQ63" s="4"/>
      <c r="CR63" s="4"/>
      <c r="CS63" s="4"/>
      <c r="CT63" s="6">
        <v>32</v>
      </c>
      <c r="CU63" s="4"/>
      <c r="CV63" s="4"/>
      <c r="CW63" s="4"/>
      <c r="CY63" s="12"/>
      <c r="CZ63" s="12"/>
      <c r="DA63" s="12"/>
      <c r="DB63" s="12"/>
      <c r="DC63" s="12"/>
      <c r="DD63" s="15"/>
      <c r="DE63" s="15"/>
      <c r="DF63" s="15"/>
      <c r="DG63" s="15"/>
    </row>
    <row r="64" spans="5:112" ht="6.95" customHeight="1">
      <c r="E64" s="187"/>
      <c r="F64" s="188"/>
      <c r="G64" s="157"/>
      <c r="H64" s="158"/>
      <c r="I64" s="158"/>
      <c r="J64" s="158"/>
      <c r="K64" s="159"/>
      <c r="L64" s="245" t="s">
        <v>12</v>
      </c>
      <c r="M64" s="246"/>
      <c r="N64" s="246"/>
      <c r="O64" s="246"/>
      <c r="P64" s="246"/>
      <c r="Q64" s="246"/>
      <c r="R64" s="246"/>
      <c r="S64" s="246"/>
      <c r="T64" s="246"/>
      <c r="U64" s="246"/>
      <c r="V64" s="247"/>
      <c r="W64" s="210" t="s">
        <v>24</v>
      </c>
      <c r="X64" s="211"/>
      <c r="Y64" s="211"/>
      <c r="Z64" s="211"/>
      <c r="AA64" s="211"/>
      <c r="AB64" s="211"/>
      <c r="AC64" s="211"/>
      <c r="AD64" s="211"/>
      <c r="AE64" s="211"/>
      <c r="AF64" s="211"/>
      <c r="AG64" s="211"/>
      <c r="AH64" s="211"/>
      <c r="AI64" s="212"/>
      <c r="AJ64" s="225" t="s">
        <v>270</v>
      </c>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7"/>
      <c r="BH64" s="87"/>
      <c r="BI64" s="75"/>
      <c r="BJ64" s="88"/>
      <c r="BK64" s="88"/>
      <c r="BL64" s="88"/>
      <c r="BM64" s="88"/>
      <c r="BN64" s="88"/>
      <c r="BO64" s="88"/>
      <c r="BP64" s="88"/>
      <c r="BQ64" s="88"/>
      <c r="BR64" s="89"/>
      <c r="BS64" s="90"/>
      <c r="BT64" s="90"/>
      <c r="BU64" s="75"/>
      <c r="BV64" s="76"/>
      <c r="BW64" s="200" t="str">
        <f>IF(BN65="","",IF(AND(BN65&lt;=VLOOKUP(AK5,DB32:DL36,10),BN65&gt;=VLOOKUP(AK5,DB32:DL36,9)),"〇",""))</f>
        <v/>
      </c>
      <c r="BX64" s="201"/>
      <c r="BY64" s="201"/>
      <c r="BZ64" s="201"/>
      <c r="CA64" s="201"/>
      <c r="CB64" s="201" t="s">
        <v>28</v>
      </c>
      <c r="CC64" s="201"/>
      <c r="CD64" s="201"/>
      <c r="CE64" s="201"/>
      <c r="CF64" s="201"/>
      <c r="CG64" s="201" t="str">
        <f>IF(BN65="","",IF(OR(BN65&gt;VLOOKUP(AK5,DB32:DL36,10),BN65&lt;VLOOKUP(AK5,DB32:DL36,9)),"○",""))</f>
        <v/>
      </c>
      <c r="CH64" s="201"/>
      <c r="CI64" s="201"/>
      <c r="CJ64" s="201"/>
      <c r="CK64" s="305"/>
      <c r="CL64" s="301" t="s">
        <v>99</v>
      </c>
      <c r="CM64" s="301"/>
      <c r="CN64" s="302"/>
      <c r="CO64" s="11"/>
      <c r="CP64" s="4"/>
      <c r="CQ64" s="4"/>
      <c r="CR64" s="4"/>
      <c r="CS64" s="4"/>
      <c r="CT64" s="4"/>
      <c r="CU64" s="4"/>
      <c r="CV64" s="4"/>
      <c r="CW64" s="4"/>
      <c r="CX64" s="12"/>
      <c r="CZ64" s="12"/>
      <c r="DA64" s="12"/>
      <c r="DB64" s="12"/>
      <c r="DC64" s="12"/>
      <c r="DD64" s="15"/>
      <c r="DE64" s="15"/>
      <c r="DF64" s="15"/>
      <c r="DG64" s="15"/>
    </row>
    <row r="65" spans="5:111" ht="6.95" customHeight="1">
      <c r="E65" s="187"/>
      <c r="F65" s="188"/>
      <c r="G65" s="157"/>
      <c r="H65" s="158"/>
      <c r="I65" s="158"/>
      <c r="J65" s="158"/>
      <c r="K65" s="159"/>
      <c r="L65" s="248"/>
      <c r="M65" s="249"/>
      <c r="N65" s="249"/>
      <c r="O65" s="249"/>
      <c r="P65" s="249"/>
      <c r="Q65" s="249"/>
      <c r="R65" s="249"/>
      <c r="S65" s="249"/>
      <c r="T65" s="249"/>
      <c r="U65" s="249"/>
      <c r="V65" s="250"/>
      <c r="W65" s="157"/>
      <c r="X65" s="158"/>
      <c r="Y65" s="158"/>
      <c r="Z65" s="158"/>
      <c r="AA65" s="158"/>
      <c r="AB65" s="158"/>
      <c r="AC65" s="158"/>
      <c r="AD65" s="158"/>
      <c r="AE65" s="158"/>
      <c r="AF65" s="158"/>
      <c r="AG65" s="158"/>
      <c r="AH65" s="158"/>
      <c r="AI65" s="159"/>
      <c r="AJ65" s="228"/>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30"/>
      <c r="BH65" s="62"/>
      <c r="BI65" s="172" t="s">
        <v>170</v>
      </c>
      <c r="BJ65" s="172"/>
      <c r="BK65" s="172"/>
      <c r="BL65" s="172"/>
      <c r="BM65" s="172"/>
      <c r="BN65" s="269"/>
      <c r="BO65" s="269"/>
      <c r="BP65" s="269"/>
      <c r="BQ65" s="269"/>
      <c r="BR65" s="269"/>
      <c r="BS65" s="269"/>
      <c r="BT65" s="244" t="s">
        <v>50</v>
      </c>
      <c r="BU65" s="244"/>
      <c r="BV65" s="63"/>
      <c r="BW65" s="202"/>
      <c r="BX65" s="203"/>
      <c r="BY65" s="203"/>
      <c r="BZ65" s="203"/>
      <c r="CA65" s="203"/>
      <c r="CB65" s="203"/>
      <c r="CC65" s="203"/>
      <c r="CD65" s="203"/>
      <c r="CE65" s="203"/>
      <c r="CF65" s="203"/>
      <c r="CG65" s="203"/>
      <c r="CH65" s="203"/>
      <c r="CI65" s="203"/>
      <c r="CJ65" s="203"/>
      <c r="CK65" s="232"/>
      <c r="CL65" s="229"/>
      <c r="CM65" s="229"/>
      <c r="CN65" s="230"/>
      <c r="CO65" s="11"/>
      <c r="CP65" s="4"/>
      <c r="CQ65" s="4"/>
      <c r="CR65" s="4"/>
      <c r="CS65" s="4"/>
      <c r="CT65" s="4"/>
      <c r="CU65" s="4"/>
      <c r="CV65" s="4"/>
      <c r="CW65" s="4"/>
      <c r="CX65" s="12"/>
      <c r="CZ65" s="12"/>
      <c r="DA65" s="13" t="s">
        <v>91</v>
      </c>
      <c r="DB65" s="14"/>
      <c r="DC65" s="7"/>
      <c r="DD65" s="15"/>
      <c r="DE65" s="15"/>
      <c r="DF65" s="15"/>
      <c r="DG65" s="15"/>
    </row>
    <row r="66" spans="5:111" ht="6.95" customHeight="1">
      <c r="E66" s="187"/>
      <c r="F66" s="188"/>
      <c r="G66" s="157"/>
      <c r="H66" s="158"/>
      <c r="I66" s="158"/>
      <c r="J66" s="158"/>
      <c r="K66" s="159"/>
      <c r="L66" s="248"/>
      <c r="M66" s="249"/>
      <c r="N66" s="249"/>
      <c r="O66" s="249"/>
      <c r="P66" s="249"/>
      <c r="Q66" s="249"/>
      <c r="R66" s="249"/>
      <c r="S66" s="249"/>
      <c r="T66" s="249"/>
      <c r="U66" s="249"/>
      <c r="V66" s="250"/>
      <c r="W66" s="157"/>
      <c r="X66" s="158"/>
      <c r="Y66" s="158"/>
      <c r="Z66" s="158"/>
      <c r="AA66" s="158"/>
      <c r="AB66" s="158"/>
      <c r="AC66" s="158"/>
      <c r="AD66" s="158"/>
      <c r="AE66" s="158"/>
      <c r="AF66" s="158"/>
      <c r="AG66" s="158"/>
      <c r="AH66" s="158"/>
      <c r="AI66" s="159"/>
      <c r="AJ66" s="355" t="s">
        <v>38</v>
      </c>
      <c r="AK66" s="356"/>
      <c r="AL66" s="356"/>
      <c r="AM66" s="356"/>
      <c r="AN66" s="356"/>
      <c r="AO66" s="356"/>
      <c r="AP66" s="356"/>
      <c r="AQ66" s="374" t="str">
        <f>IF(OR(AK5="認定番号",AK5=""),"?",VLOOKUP(AK5,DB32:DQ45,8,FALSE))</f>
        <v>±60</v>
      </c>
      <c r="AR66" s="374"/>
      <c r="AS66" s="374"/>
      <c r="AT66" s="374"/>
      <c r="AU66" s="374"/>
      <c r="AV66" s="374"/>
      <c r="AW66" s="374"/>
      <c r="AX66" s="374"/>
      <c r="AY66" s="374"/>
      <c r="AZ66" s="374"/>
      <c r="BA66" s="374"/>
      <c r="BB66" s="374"/>
      <c r="BC66" s="356" t="s">
        <v>50</v>
      </c>
      <c r="BD66" s="356"/>
      <c r="BE66" s="356"/>
      <c r="BF66" s="356"/>
      <c r="BG66" s="91"/>
      <c r="BH66" s="62"/>
      <c r="BI66" s="172"/>
      <c r="BJ66" s="172"/>
      <c r="BK66" s="172"/>
      <c r="BL66" s="172"/>
      <c r="BM66" s="172"/>
      <c r="BN66" s="270"/>
      <c r="BO66" s="270"/>
      <c r="BP66" s="270"/>
      <c r="BQ66" s="270"/>
      <c r="BR66" s="270"/>
      <c r="BS66" s="270"/>
      <c r="BT66" s="244"/>
      <c r="BU66" s="244"/>
      <c r="BV66" s="63"/>
      <c r="BW66" s="202"/>
      <c r="BX66" s="203"/>
      <c r="BY66" s="203"/>
      <c r="BZ66" s="203"/>
      <c r="CA66" s="203"/>
      <c r="CB66" s="203"/>
      <c r="CC66" s="203"/>
      <c r="CD66" s="203"/>
      <c r="CE66" s="203"/>
      <c r="CF66" s="203"/>
      <c r="CG66" s="203"/>
      <c r="CH66" s="203"/>
      <c r="CI66" s="203"/>
      <c r="CJ66" s="203"/>
      <c r="CK66" s="232"/>
      <c r="CL66" s="229"/>
      <c r="CM66" s="229"/>
      <c r="CN66" s="230"/>
      <c r="CO66" s="11"/>
      <c r="CP66" s="4"/>
      <c r="CQ66" s="4"/>
      <c r="CR66" s="4"/>
      <c r="CS66" s="4"/>
      <c r="CT66" s="4"/>
      <c r="CU66" s="4"/>
      <c r="CV66" s="4"/>
      <c r="CW66" s="4"/>
      <c r="CX66" s="12"/>
      <c r="CZ66" s="6" t="s">
        <v>90</v>
      </c>
      <c r="DA66" s="22" t="str">
        <f>IF(BO121="","",IF(BO121&lt;=150,"〇",""))</f>
        <v/>
      </c>
      <c r="DB66" s="22" t="str">
        <f>IF(BO121="","",IF(BO121&gt;150,"〇",""))</f>
        <v/>
      </c>
      <c r="DC66" s="6"/>
      <c r="DD66" s="12"/>
      <c r="DE66" s="12"/>
      <c r="DF66" s="12"/>
      <c r="DG66" s="15"/>
    </row>
    <row r="67" spans="5:111" ht="6.95" customHeight="1">
      <c r="E67" s="187"/>
      <c r="F67" s="188"/>
      <c r="G67" s="157"/>
      <c r="H67" s="158"/>
      <c r="I67" s="158"/>
      <c r="J67" s="158"/>
      <c r="K67" s="159"/>
      <c r="L67" s="251"/>
      <c r="M67" s="252"/>
      <c r="N67" s="252"/>
      <c r="O67" s="252"/>
      <c r="P67" s="252"/>
      <c r="Q67" s="252"/>
      <c r="R67" s="252"/>
      <c r="S67" s="252"/>
      <c r="T67" s="252"/>
      <c r="U67" s="252"/>
      <c r="V67" s="253"/>
      <c r="W67" s="222"/>
      <c r="X67" s="223"/>
      <c r="Y67" s="223"/>
      <c r="Z67" s="223"/>
      <c r="AA67" s="223"/>
      <c r="AB67" s="223"/>
      <c r="AC67" s="223"/>
      <c r="AD67" s="223"/>
      <c r="AE67" s="223"/>
      <c r="AF67" s="223"/>
      <c r="AG67" s="223"/>
      <c r="AH67" s="223"/>
      <c r="AI67" s="224"/>
      <c r="AJ67" s="413"/>
      <c r="AK67" s="373"/>
      <c r="AL67" s="373"/>
      <c r="AM67" s="373"/>
      <c r="AN67" s="373"/>
      <c r="AO67" s="373"/>
      <c r="AP67" s="373"/>
      <c r="AQ67" s="374"/>
      <c r="AR67" s="374"/>
      <c r="AS67" s="374"/>
      <c r="AT67" s="374"/>
      <c r="AU67" s="374"/>
      <c r="AV67" s="374"/>
      <c r="AW67" s="374"/>
      <c r="AX67" s="374"/>
      <c r="AY67" s="374"/>
      <c r="AZ67" s="374"/>
      <c r="BA67" s="374"/>
      <c r="BB67" s="374"/>
      <c r="BC67" s="356"/>
      <c r="BD67" s="356"/>
      <c r="BE67" s="356"/>
      <c r="BF67" s="356"/>
      <c r="BG67" s="91"/>
      <c r="BH67" s="62"/>
      <c r="BI67" s="45"/>
      <c r="BJ67" s="92"/>
      <c r="BK67" s="92"/>
      <c r="BL67" s="92"/>
      <c r="BM67" s="93"/>
      <c r="BN67" s="93"/>
      <c r="BO67" s="93"/>
      <c r="BP67" s="93"/>
      <c r="BQ67" s="93"/>
      <c r="BR67" s="94"/>
      <c r="BS67" s="94"/>
      <c r="BT67" s="94"/>
      <c r="BU67" s="68"/>
      <c r="BV67" s="69"/>
      <c r="BW67" s="208"/>
      <c r="BX67" s="209"/>
      <c r="BY67" s="209"/>
      <c r="BZ67" s="209"/>
      <c r="CA67" s="209"/>
      <c r="CB67" s="209"/>
      <c r="CC67" s="209"/>
      <c r="CD67" s="209"/>
      <c r="CE67" s="209"/>
      <c r="CF67" s="209"/>
      <c r="CG67" s="209"/>
      <c r="CH67" s="209"/>
      <c r="CI67" s="209"/>
      <c r="CJ67" s="209"/>
      <c r="CK67" s="233"/>
      <c r="CL67" s="303"/>
      <c r="CM67" s="303"/>
      <c r="CN67" s="304"/>
      <c r="CO67" s="11"/>
      <c r="CP67" s="18"/>
      <c r="CQ67" s="4"/>
      <c r="CR67" s="4"/>
      <c r="CS67" s="4"/>
      <c r="CT67" s="4"/>
      <c r="CU67" s="4"/>
      <c r="CV67" s="4"/>
      <c r="CW67" s="4"/>
      <c r="CX67" s="12"/>
      <c r="CZ67" s="6" t="s">
        <v>54</v>
      </c>
      <c r="DA67" s="26" t="str">
        <f>IF(BO123="","",IF(BO123&lt;=5,"〇",""))</f>
        <v/>
      </c>
      <c r="DB67" s="26" t="str">
        <f>IF(BO123="","",IF(BO123&gt;5,"〇",""))</f>
        <v/>
      </c>
      <c r="DC67" s="6"/>
      <c r="DD67" s="12"/>
      <c r="DE67" s="12"/>
      <c r="DF67" s="12"/>
      <c r="DG67" s="15"/>
    </row>
    <row r="68" spans="5:111" ht="6.95" customHeight="1">
      <c r="E68" s="187"/>
      <c r="F68" s="188"/>
      <c r="G68" s="157"/>
      <c r="H68" s="158"/>
      <c r="I68" s="158"/>
      <c r="J68" s="158"/>
      <c r="K68" s="159"/>
      <c r="L68" s="248" t="s">
        <v>61</v>
      </c>
      <c r="M68" s="249"/>
      <c r="N68" s="249"/>
      <c r="O68" s="249"/>
      <c r="P68" s="249"/>
      <c r="Q68" s="249"/>
      <c r="R68" s="249"/>
      <c r="S68" s="249"/>
      <c r="T68" s="249"/>
      <c r="U68" s="249"/>
      <c r="V68" s="250"/>
      <c r="W68" s="248" t="s">
        <v>56</v>
      </c>
      <c r="X68" s="249"/>
      <c r="Y68" s="249"/>
      <c r="Z68" s="249"/>
      <c r="AA68" s="249"/>
      <c r="AB68" s="249"/>
      <c r="AC68" s="249"/>
      <c r="AD68" s="249"/>
      <c r="AE68" s="249"/>
      <c r="AF68" s="249"/>
      <c r="AG68" s="249"/>
      <c r="AH68" s="249"/>
      <c r="AI68" s="250"/>
      <c r="AJ68" s="225" t="s">
        <v>62</v>
      </c>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7"/>
      <c r="BH68" s="87"/>
      <c r="BI68" s="345" t="s">
        <v>171</v>
      </c>
      <c r="BJ68" s="345"/>
      <c r="BK68" s="345"/>
      <c r="BL68" s="345"/>
      <c r="BM68" s="378"/>
      <c r="BN68" s="378"/>
      <c r="BO68" s="378"/>
      <c r="BP68" s="378"/>
      <c r="BQ68" s="378"/>
      <c r="BR68" s="378"/>
      <c r="BS68" s="180" t="s">
        <v>54</v>
      </c>
      <c r="BT68" s="180"/>
      <c r="BU68" s="180"/>
      <c r="BV68" s="63"/>
      <c r="BW68" s="200" t="str">
        <f>IF(BM68="","",IF(10&gt;=BM68,"〇",""))</f>
        <v/>
      </c>
      <c r="BX68" s="201"/>
      <c r="BY68" s="201"/>
      <c r="BZ68" s="201"/>
      <c r="CA68" s="201"/>
      <c r="CB68" s="201" t="s">
        <v>63</v>
      </c>
      <c r="CC68" s="307"/>
      <c r="CD68" s="307"/>
      <c r="CE68" s="307"/>
      <c r="CF68" s="307"/>
      <c r="CG68" s="201" t="str">
        <f>IF(BM68="","",IF(BM68&gt;10,"〇",""))</f>
        <v/>
      </c>
      <c r="CH68" s="201"/>
      <c r="CI68" s="201"/>
      <c r="CJ68" s="201"/>
      <c r="CK68" s="305"/>
      <c r="CL68" s="301" t="s">
        <v>100</v>
      </c>
      <c r="CM68" s="301"/>
      <c r="CN68" s="302"/>
      <c r="CO68" s="11"/>
      <c r="CP68" s="18"/>
      <c r="CQ68" s="4"/>
      <c r="CR68" s="4"/>
      <c r="CS68" s="4"/>
      <c r="CT68" s="4"/>
      <c r="CU68" s="4"/>
      <c r="CV68" s="4"/>
      <c r="CW68" s="4"/>
      <c r="CX68" s="12"/>
      <c r="CZ68" s="6"/>
      <c r="DA68" s="6"/>
      <c r="DB68" s="16"/>
      <c r="DC68" s="6"/>
      <c r="DD68" s="12"/>
      <c r="DE68" s="12"/>
      <c r="DF68" s="12"/>
      <c r="DG68" s="15"/>
    </row>
    <row r="69" spans="5:111" ht="6.95" customHeight="1">
      <c r="E69" s="187"/>
      <c r="F69" s="188"/>
      <c r="G69" s="157"/>
      <c r="H69" s="158"/>
      <c r="I69" s="158"/>
      <c r="J69" s="158"/>
      <c r="K69" s="159"/>
      <c r="L69" s="248"/>
      <c r="M69" s="249"/>
      <c r="N69" s="249"/>
      <c r="O69" s="249"/>
      <c r="P69" s="249"/>
      <c r="Q69" s="249"/>
      <c r="R69" s="249"/>
      <c r="S69" s="249"/>
      <c r="T69" s="249"/>
      <c r="U69" s="249"/>
      <c r="V69" s="250"/>
      <c r="W69" s="248"/>
      <c r="X69" s="249"/>
      <c r="Y69" s="249"/>
      <c r="Z69" s="249"/>
      <c r="AA69" s="249"/>
      <c r="AB69" s="249"/>
      <c r="AC69" s="249"/>
      <c r="AD69" s="249"/>
      <c r="AE69" s="249"/>
      <c r="AF69" s="249"/>
      <c r="AG69" s="249"/>
      <c r="AH69" s="249"/>
      <c r="AI69" s="250"/>
      <c r="AJ69" s="228"/>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30"/>
      <c r="BH69" s="62"/>
      <c r="BI69" s="180"/>
      <c r="BJ69" s="180"/>
      <c r="BK69" s="180"/>
      <c r="BL69" s="180"/>
      <c r="BM69" s="317"/>
      <c r="BN69" s="317"/>
      <c r="BO69" s="317"/>
      <c r="BP69" s="317"/>
      <c r="BQ69" s="317"/>
      <c r="BR69" s="317"/>
      <c r="BS69" s="180"/>
      <c r="BT69" s="180"/>
      <c r="BU69" s="180"/>
      <c r="BV69" s="63"/>
      <c r="BW69" s="202"/>
      <c r="BX69" s="203"/>
      <c r="BY69" s="203"/>
      <c r="BZ69" s="203"/>
      <c r="CA69" s="203"/>
      <c r="CB69" s="266"/>
      <c r="CC69" s="266"/>
      <c r="CD69" s="266"/>
      <c r="CE69" s="266"/>
      <c r="CF69" s="266"/>
      <c r="CG69" s="203"/>
      <c r="CH69" s="203"/>
      <c r="CI69" s="203"/>
      <c r="CJ69" s="203"/>
      <c r="CK69" s="232"/>
      <c r="CL69" s="229"/>
      <c r="CM69" s="229"/>
      <c r="CN69" s="230"/>
      <c r="CO69" s="11"/>
      <c r="CP69" s="4"/>
      <c r="CQ69" s="4"/>
      <c r="CR69" s="4"/>
      <c r="CS69" s="4"/>
      <c r="CT69" s="4"/>
      <c r="CU69" s="4"/>
      <c r="CV69" s="4"/>
      <c r="CW69" s="4"/>
      <c r="CX69" s="12"/>
      <c r="CZ69" s="6"/>
      <c r="DA69" s="6"/>
      <c r="DB69" s="16"/>
      <c r="DC69" s="6"/>
      <c r="DD69" s="12"/>
      <c r="DE69" s="12"/>
      <c r="DF69" s="12"/>
      <c r="DG69" s="15"/>
    </row>
    <row r="70" spans="5:111" ht="6.95" customHeight="1">
      <c r="E70" s="189"/>
      <c r="F70" s="190"/>
      <c r="G70" s="160"/>
      <c r="H70" s="161"/>
      <c r="I70" s="161"/>
      <c r="J70" s="161"/>
      <c r="K70" s="162"/>
      <c r="L70" s="279"/>
      <c r="M70" s="280"/>
      <c r="N70" s="280"/>
      <c r="O70" s="280"/>
      <c r="P70" s="280"/>
      <c r="Q70" s="280"/>
      <c r="R70" s="280"/>
      <c r="S70" s="280"/>
      <c r="T70" s="280"/>
      <c r="U70" s="280"/>
      <c r="V70" s="281"/>
      <c r="W70" s="279"/>
      <c r="X70" s="280"/>
      <c r="Y70" s="280"/>
      <c r="Z70" s="280"/>
      <c r="AA70" s="280"/>
      <c r="AB70" s="280"/>
      <c r="AC70" s="280"/>
      <c r="AD70" s="280"/>
      <c r="AE70" s="280"/>
      <c r="AF70" s="280"/>
      <c r="AG70" s="280"/>
      <c r="AH70" s="280"/>
      <c r="AI70" s="281"/>
      <c r="AJ70" s="322"/>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4"/>
      <c r="BH70" s="84"/>
      <c r="BI70" s="85"/>
      <c r="BJ70" s="85"/>
      <c r="BK70" s="85"/>
      <c r="BL70" s="95"/>
      <c r="BM70" s="95"/>
      <c r="BN70" s="95"/>
      <c r="BO70" s="95"/>
      <c r="BP70" s="95"/>
      <c r="BQ70" s="95"/>
      <c r="BR70" s="95"/>
      <c r="BS70" s="95"/>
      <c r="BT70" s="96"/>
      <c r="BU70" s="96"/>
      <c r="BV70" s="63"/>
      <c r="BW70" s="204"/>
      <c r="BX70" s="205"/>
      <c r="BY70" s="205"/>
      <c r="BZ70" s="205"/>
      <c r="CA70" s="205"/>
      <c r="CB70" s="308"/>
      <c r="CC70" s="308"/>
      <c r="CD70" s="308"/>
      <c r="CE70" s="308"/>
      <c r="CF70" s="308"/>
      <c r="CG70" s="205"/>
      <c r="CH70" s="205"/>
      <c r="CI70" s="205"/>
      <c r="CJ70" s="205"/>
      <c r="CK70" s="306"/>
      <c r="CL70" s="303"/>
      <c r="CM70" s="303"/>
      <c r="CN70" s="304"/>
      <c r="CO70" s="11"/>
      <c r="CP70" s="4"/>
      <c r="CQ70" s="4"/>
      <c r="CR70" s="4"/>
      <c r="CS70" s="4"/>
      <c r="CT70" s="4"/>
      <c r="CU70" s="4"/>
      <c r="CV70" s="4"/>
      <c r="CW70" s="4"/>
      <c r="CX70" s="12"/>
      <c r="CZ70" s="12"/>
      <c r="DA70" s="12"/>
      <c r="DB70" s="12"/>
      <c r="DC70" s="12"/>
      <c r="DD70" s="12"/>
      <c r="DE70" s="12"/>
      <c r="DF70" s="12"/>
      <c r="DG70" s="12"/>
    </row>
    <row r="71" spans="5:111" ht="6.95" customHeight="1">
      <c r="E71" s="185" t="s">
        <v>131</v>
      </c>
      <c r="F71" s="186"/>
      <c r="G71" s="390" t="s">
        <v>2</v>
      </c>
      <c r="H71" s="277"/>
      <c r="I71" s="277"/>
      <c r="J71" s="277"/>
      <c r="K71" s="278"/>
      <c r="L71" s="139" t="s">
        <v>16</v>
      </c>
      <c r="M71" s="140"/>
      <c r="N71" s="140"/>
      <c r="O71" s="140"/>
      <c r="P71" s="140"/>
      <c r="Q71" s="140"/>
      <c r="R71" s="140"/>
      <c r="S71" s="140"/>
      <c r="T71" s="140"/>
      <c r="U71" s="140"/>
      <c r="V71" s="141"/>
      <c r="W71" s="236" t="s">
        <v>8</v>
      </c>
      <c r="X71" s="236"/>
      <c r="Y71" s="236"/>
      <c r="Z71" s="236"/>
      <c r="AA71" s="236"/>
      <c r="AB71" s="236"/>
      <c r="AC71" s="236"/>
      <c r="AD71" s="236"/>
      <c r="AE71" s="236"/>
      <c r="AF71" s="236"/>
      <c r="AG71" s="236"/>
      <c r="AH71" s="236"/>
      <c r="AI71" s="236"/>
      <c r="AJ71" s="236" t="s">
        <v>114</v>
      </c>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148"/>
      <c r="BX71" s="149"/>
      <c r="BY71" s="149"/>
      <c r="BZ71" s="149"/>
      <c r="CA71" s="149"/>
      <c r="CB71" s="207" t="s">
        <v>27</v>
      </c>
      <c r="CC71" s="265"/>
      <c r="CD71" s="265"/>
      <c r="CE71" s="265"/>
      <c r="CF71" s="265"/>
      <c r="CG71" s="149"/>
      <c r="CH71" s="149"/>
      <c r="CI71" s="149"/>
      <c r="CJ71" s="149"/>
      <c r="CK71" s="182"/>
      <c r="CL71" s="301" t="s">
        <v>96</v>
      </c>
      <c r="CM71" s="301"/>
      <c r="CN71" s="302"/>
      <c r="CO71" s="18"/>
      <c r="CP71" s="4"/>
      <c r="CQ71" s="4"/>
      <c r="CR71" s="4"/>
      <c r="CS71" s="4"/>
      <c r="CT71" s="4"/>
      <c r="CU71" s="4"/>
      <c r="CV71" s="4"/>
      <c r="CW71" s="4"/>
      <c r="CX71" s="12"/>
      <c r="CZ71" s="12"/>
      <c r="DA71" s="12"/>
      <c r="DB71" s="12"/>
      <c r="DC71" s="12"/>
      <c r="DD71" s="12"/>
      <c r="DE71" s="12"/>
      <c r="DF71" s="12"/>
      <c r="DG71" s="12"/>
    </row>
    <row r="72" spans="5:111" ht="6.95" customHeight="1">
      <c r="E72" s="189"/>
      <c r="F72" s="190"/>
      <c r="G72" s="279"/>
      <c r="H72" s="280"/>
      <c r="I72" s="280"/>
      <c r="J72" s="280"/>
      <c r="K72" s="281"/>
      <c r="L72" s="348"/>
      <c r="M72" s="349"/>
      <c r="N72" s="349"/>
      <c r="O72" s="349"/>
      <c r="P72" s="349"/>
      <c r="Q72" s="349"/>
      <c r="R72" s="349"/>
      <c r="S72" s="349"/>
      <c r="T72" s="349"/>
      <c r="U72" s="349"/>
      <c r="V72" s="350"/>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311"/>
      <c r="BX72" s="312"/>
      <c r="BY72" s="312"/>
      <c r="BZ72" s="312"/>
      <c r="CA72" s="312"/>
      <c r="CB72" s="267"/>
      <c r="CC72" s="267"/>
      <c r="CD72" s="267"/>
      <c r="CE72" s="267"/>
      <c r="CF72" s="267"/>
      <c r="CG72" s="312"/>
      <c r="CH72" s="312"/>
      <c r="CI72" s="312"/>
      <c r="CJ72" s="312"/>
      <c r="CK72" s="315"/>
      <c r="CL72" s="303"/>
      <c r="CM72" s="303"/>
      <c r="CN72" s="304"/>
      <c r="CO72" s="18"/>
      <c r="CP72" s="4"/>
      <c r="CQ72" s="4"/>
      <c r="CR72" s="4"/>
      <c r="CS72" s="4"/>
      <c r="CT72" s="4"/>
      <c r="CU72" s="4"/>
      <c r="CV72" s="4"/>
      <c r="CW72" s="4"/>
      <c r="CX72" s="12"/>
      <c r="CZ72" s="6"/>
      <c r="DA72" s="6" t="s">
        <v>160</v>
      </c>
      <c r="DB72" s="6" t="s">
        <v>161</v>
      </c>
      <c r="DC72" s="7"/>
      <c r="DD72" s="15"/>
      <c r="DE72" s="15"/>
      <c r="DF72" s="15"/>
      <c r="DG72" s="15"/>
    </row>
    <row r="73" spans="5:111" ht="6.95" customHeight="1">
      <c r="E73" s="185" t="s">
        <v>132</v>
      </c>
      <c r="F73" s="186"/>
      <c r="G73" s="139" t="s">
        <v>26</v>
      </c>
      <c r="H73" s="140"/>
      <c r="I73" s="140"/>
      <c r="J73" s="140"/>
      <c r="K73" s="141"/>
      <c r="L73" s="154" t="s">
        <v>30</v>
      </c>
      <c r="M73" s="155"/>
      <c r="N73" s="155"/>
      <c r="O73" s="155"/>
      <c r="P73" s="155"/>
      <c r="Q73" s="155"/>
      <c r="R73" s="155"/>
      <c r="S73" s="155"/>
      <c r="T73" s="155"/>
      <c r="U73" s="155"/>
      <c r="V73" s="156"/>
      <c r="W73" s="139" t="s">
        <v>8</v>
      </c>
      <c r="X73" s="140"/>
      <c r="Y73" s="140"/>
      <c r="Z73" s="140"/>
      <c r="AA73" s="140"/>
      <c r="AB73" s="140"/>
      <c r="AC73" s="140"/>
      <c r="AD73" s="140"/>
      <c r="AE73" s="140"/>
      <c r="AF73" s="140"/>
      <c r="AG73" s="140"/>
      <c r="AH73" s="140"/>
      <c r="AI73" s="141"/>
      <c r="AJ73" s="154" t="s">
        <v>168</v>
      </c>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6"/>
      <c r="BH73" s="97"/>
      <c r="BI73" s="386" t="s">
        <v>107</v>
      </c>
      <c r="BJ73" s="386"/>
      <c r="BK73" s="386"/>
      <c r="BL73" s="386"/>
      <c r="BM73" s="53"/>
      <c r="BN73" s="53"/>
      <c r="BO73" s="53"/>
      <c r="BP73" s="53"/>
      <c r="BQ73" s="53"/>
      <c r="BR73" s="53"/>
      <c r="BS73" s="53"/>
      <c r="BT73" s="53"/>
      <c r="BU73" s="53"/>
      <c r="BV73" s="54"/>
      <c r="BW73" s="379" t="str">
        <f>IF(OR(BK76=DF31,BK76=""),"",IF(AP77=BK76,"〇",""))</f>
        <v/>
      </c>
      <c r="BX73" s="380"/>
      <c r="BY73" s="380"/>
      <c r="BZ73" s="380"/>
      <c r="CA73" s="380"/>
      <c r="CB73" s="207" t="s">
        <v>27</v>
      </c>
      <c r="CC73" s="207"/>
      <c r="CD73" s="207"/>
      <c r="CE73" s="207"/>
      <c r="CF73" s="207"/>
      <c r="CG73" s="207" t="str">
        <f>IF(OR(BK76=DF31,BK76=""),"",IF(AP77=BK76,"","〇"))</f>
        <v/>
      </c>
      <c r="CH73" s="207"/>
      <c r="CI73" s="207"/>
      <c r="CJ73" s="207"/>
      <c r="CK73" s="231"/>
      <c r="CL73" s="154" t="s">
        <v>108</v>
      </c>
      <c r="CM73" s="155"/>
      <c r="CN73" s="156"/>
      <c r="CO73" s="18"/>
      <c r="CP73" s="4"/>
      <c r="CQ73" s="4"/>
      <c r="CR73" s="4"/>
      <c r="CS73" s="4"/>
      <c r="CT73" s="4"/>
      <c r="CU73" s="4"/>
      <c r="CV73" s="4"/>
      <c r="CW73" s="4"/>
      <c r="CX73" s="12"/>
      <c r="CZ73" s="6" t="s">
        <v>78</v>
      </c>
      <c r="DA73" s="22" t="str">
        <f>IF(BI33="","",IF(AP33=BI33,"〇","×"))</f>
        <v/>
      </c>
      <c r="DB73" s="22" t="str">
        <f>IF(BI40="","",IF(AP40=BI40,"〇","×"))</f>
        <v/>
      </c>
      <c r="DC73" s="7"/>
      <c r="DD73" s="15"/>
      <c r="DE73" s="15"/>
      <c r="DF73" s="15"/>
      <c r="DG73" s="15"/>
    </row>
    <row r="74" spans="5:111" ht="6.95" customHeight="1">
      <c r="E74" s="187"/>
      <c r="F74" s="188"/>
      <c r="G74" s="142"/>
      <c r="H74" s="143"/>
      <c r="I74" s="143"/>
      <c r="J74" s="143"/>
      <c r="K74" s="144"/>
      <c r="L74" s="157"/>
      <c r="M74" s="158"/>
      <c r="N74" s="158"/>
      <c r="O74" s="158"/>
      <c r="P74" s="158"/>
      <c r="Q74" s="158"/>
      <c r="R74" s="158"/>
      <c r="S74" s="158"/>
      <c r="T74" s="158"/>
      <c r="U74" s="158"/>
      <c r="V74" s="159"/>
      <c r="W74" s="142"/>
      <c r="X74" s="143"/>
      <c r="Y74" s="143"/>
      <c r="Z74" s="143"/>
      <c r="AA74" s="143"/>
      <c r="AB74" s="143"/>
      <c r="AC74" s="143"/>
      <c r="AD74" s="143"/>
      <c r="AE74" s="143"/>
      <c r="AF74" s="143"/>
      <c r="AG74" s="143"/>
      <c r="AH74" s="143"/>
      <c r="AI74" s="144"/>
      <c r="AJ74" s="157"/>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9"/>
      <c r="BH74" s="55"/>
      <c r="BI74" s="172"/>
      <c r="BJ74" s="172"/>
      <c r="BK74" s="172"/>
      <c r="BL74" s="172"/>
      <c r="BM74" s="56"/>
      <c r="BN74" s="56"/>
      <c r="BO74" s="56"/>
      <c r="BP74" s="56"/>
      <c r="BQ74" s="56"/>
      <c r="BR74" s="56"/>
      <c r="BS74" s="56"/>
      <c r="BT74" s="56"/>
      <c r="BU74" s="56"/>
      <c r="BV74" s="57"/>
      <c r="BW74" s="381"/>
      <c r="BX74" s="382"/>
      <c r="BY74" s="382"/>
      <c r="BZ74" s="382"/>
      <c r="CA74" s="382"/>
      <c r="CB74" s="203"/>
      <c r="CC74" s="203"/>
      <c r="CD74" s="203"/>
      <c r="CE74" s="203"/>
      <c r="CF74" s="203"/>
      <c r="CG74" s="203"/>
      <c r="CH74" s="203"/>
      <c r="CI74" s="203"/>
      <c r="CJ74" s="203"/>
      <c r="CK74" s="232"/>
      <c r="CL74" s="157"/>
      <c r="CM74" s="158"/>
      <c r="CN74" s="159"/>
      <c r="CO74" s="18"/>
      <c r="CP74" s="4"/>
      <c r="CQ74" s="4"/>
      <c r="CR74" s="4"/>
      <c r="CS74" s="4"/>
      <c r="CT74" s="4"/>
      <c r="CU74" s="4"/>
      <c r="CV74" s="4"/>
      <c r="CW74" s="4"/>
      <c r="CZ74" s="6"/>
      <c r="DA74" s="6"/>
      <c r="DB74" s="6"/>
      <c r="DC74" s="7"/>
      <c r="DD74" s="15"/>
      <c r="DE74" s="15"/>
      <c r="DF74" s="15"/>
      <c r="DG74" s="15"/>
    </row>
    <row r="75" spans="5:111" ht="6.95" customHeight="1">
      <c r="E75" s="187"/>
      <c r="F75" s="188"/>
      <c r="G75" s="142"/>
      <c r="H75" s="143"/>
      <c r="I75" s="143"/>
      <c r="J75" s="143"/>
      <c r="K75" s="144"/>
      <c r="L75" s="157"/>
      <c r="M75" s="158"/>
      <c r="N75" s="158"/>
      <c r="O75" s="158"/>
      <c r="P75" s="158"/>
      <c r="Q75" s="158"/>
      <c r="R75" s="158"/>
      <c r="S75" s="158"/>
      <c r="T75" s="158"/>
      <c r="U75" s="158"/>
      <c r="V75" s="159"/>
      <c r="W75" s="142"/>
      <c r="X75" s="143"/>
      <c r="Y75" s="143"/>
      <c r="Z75" s="143"/>
      <c r="AA75" s="143"/>
      <c r="AB75" s="143"/>
      <c r="AC75" s="143"/>
      <c r="AD75" s="143"/>
      <c r="AE75" s="143"/>
      <c r="AF75" s="143"/>
      <c r="AG75" s="143"/>
      <c r="AH75" s="143"/>
      <c r="AI75" s="144"/>
      <c r="AJ75" s="157"/>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9"/>
      <c r="BH75" s="55"/>
      <c r="BI75" s="172"/>
      <c r="BJ75" s="172"/>
      <c r="BK75" s="172"/>
      <c r="BL75" s="172"/>
      <c r="BM75" s="56"/>
      <c r="BN75" s="56"/>
      <c r="BO75" s="56"/>
      <c r="BP75" s="56"/>
      <c r="BQ75" s="56"/>
      <c r="BR75" s="56"/>
      <c r="BS75" s="56"/>
      <c r="BT75" s="56"/>
      <c r="BU75" s="56"/>
      <c r="BV75" s="57"/>
      <c r="BW75" s="381"/>
      <c r="BX75" s="382"/>
      <c r="BY75" s="382"/>
      <c r="BZ75" s="382"/>
      <c r="CA75" s="382"/>
      <c r="CB75" s="203"/>
      <c r="CC75" s="203"/>
      <c r="CD75" s="203"/>
      <c r="CE75" s="203"/>
      <c r="CF75" s="203"/>
      <c r="CG75" s="203"/>
      <c r="CH75" s="203"/>
      <c r="CI75" s="203"/>
      <c r="CJ75" s="203"/>
      <c r="CK75" s="232"/>
      <c r="CL75" s="157"/>
      <c r="CM75" s="158"/>
      <c r="CN75" s="159"/>
      <c r="CO75" s="18"/>
      <c r="CP75" s="4"/>
      <c r="CQ75" s="4"/>
      <c r="CR75" s="4"/>
      <c r="CS75" s="4"/>
      <c r="CT75" s="4"/>
      <c r="CU75" s="4"/>
      <c r="CV75" s="4"/>
      <c r="CW75" s="4"/>
      <c r="CZ75" s="6"/>
      <c r="DA75" s="6"/>
      <c r="DB75" s="6"/>
      <c r="DC75" s="6"/>
      <c r="DD75" s="15"/>
      <c r="DE75" s="15"/>
      <c r="DF75" s="15"/>
      <c r="DG75" s="15"/>
    </row>
    <row r="76" spans="5:111" ht="6.95" customHeight="1">
      <c r="E76" s="187"/>
      <c r="F76" s="188"/>
      <c r="G76" s="142"/>
      <c r="H76" s="143"/>
      <c r="I76" s="143"/>
      <c r="J76" s="143"/>
      <c r="K76" s="144"/>
      <c r="L76" s="157"/>
      <c r="M76" s="158"/>
      <c r="N76" s="158"/>
      <c r="O76" s="158"/>
      <c r="P76" s="158"/>
      <c r="Q76" s="158"/>
      <c r="R76" s="158"/>
      <c r="S76" s="158"/>
      <c r="T76" s="158"/>
      <c r="U76" s="158"/>
      <c r="V76" s="159"/>
      <c r="W76" s="142"/>
      <c r="X76" s="143"/>
      <c r="Y76" s="143"/>
      <c r="Z76" s="143"/>
      <c r="AA76" s="143"/>
      <c r="AB76" s="143"/>
      <c r="AC76" s="143"/>
      <c r="AD76" s="143"/>
      <c r="AE76" s="143"/>
      <c r="AF76" s="143"/>
      <c r="AG76" s="143"/>
      <c r="AH76" s="143"/>
      <c r="AI76" s="144"/>
      <c r="AJ76" s="157"/>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9"/>
      <c r="BH76" s="55"/>
      <c r="BI76" s="56"/>
      <c r="BJ76" s="56"/>
      <c r="BK76" s="191"/>
      <c r="BL76" s="191"/>
      <c r="BM76" s="191"/>
      <c r="BN76" s="191"/>
      <c r="BO76" s="191"/>
      <c r="BP76" s="191"/>
      <c r="BQ76" s="191"/>
      <c r="BR76" s="191"/>
      <c r="BS76" s="172" t="s">
        <v>43</v>
      </c>
      <c r="BT76" s="172"/>
      <c r="BU76" s="172"/>
      <c r="BV76" s="57"/>
      <c r="BW76" s="381"/>
      <c r="BX76" s="382"/>
      <c r="BY76" s="382"/>
      <c r="BZ76" s="382"/>
      <c r="CA76" s="382"/>
      <c r="CB76" s="203"/>
      <c r="CC76" s="203"/>
      <c r="CD76" s="203"/>
      <c r="CE76" s="203"/>
      <c r="CF76" s="203"/>
      <c r="CG76" s="203"/>
      <c r="CH76" s="203"/>
      <c r="CI76" s="203"/>
      <c r="CJ76" s="203"/>
      <c r="CK76" s="232"/>
      <c r="CL76" s="157"/>
      <c r="CM76" s="158"/>
      <c r="CN76" s="159"/>
      <c r="CO76" s="18"/>
      <c r="CP76" s="4"/>
      <c r="CQ76" s="4"/>
      <c r="CR76" s="4"/>
      <c r="CS76" s="4"/>
      <c r="CT76" s="4"/>
      <c r="CU76" s="4"/>
      <c r="CV76" s="4"/>
      <c r="CW76" s="4"/>
      <c r="CY76" s="12"/>
      <c r="CZ76" s="6"/>
      <c r="DA76" s="6"/>
      <c r="DB76" s="6"/>
      <c r="DC76" s="6"/>
      <c r="DD76" s="15"/>
      <c r="DE76" s="15"/>
      <c r="DF76" s="15"/>
      <c r="DG76" s="15"/>
    </row>
    <row r="77" spans="5:111" ht="6.95" customHeight="1">
      <c r="E77" s="187"/>
      <c r="F77" s="188"/>
      <c r="G77" s="142"/>
      <c r="H77" s="143"/>
      <c r="I77" s="143"/>
      <c r="J77" s="143"/>
      <c r="K77" s="144"/>
      <c r="L77" s="157"/>
      <c r="M77" s="158"/>
      <c r="N77" s="158"/>
      <c r="O77" s="158"/>
      <c r="P77" s="158"/>
      <c r="Q77" s="158"/>
      <c r="R77" s="158"/>
      <c r="S77" s="158"/>
      <c r="T77" s="158"/>
      <c r="U77" s="158"/>
      <c r="V77" s="159"/>
      <c r="W77" s="142"/>
      <c r="X77" s="143"/>
      <c r="Y77" s="143"/>
      <c r="Z77" s="143"/>
      <c r="AA77" s="143"/>
      <c r="AB77" s="143"/>
      <c r="AC77" s="143"/>
      <c r="AD77" s="143"/>
      <c r="AE77" s="143"/>
      <c r="AF77" s="143"/>
      <c r="AG77" s="143"/>
      <c r="AH77" s="143"/>
      <c r="AI77" s="144"/>
      <c r="AJ77" s="98"/>
      <c r="AK77" s="356" t="s">
        <v>107</v>
      </c>
      <c r="AL77" s="356"/>
      <c r="AM77" s="356"/>
      <c r="AN77" s="356"/>
      <c r="AO77" s="356"/>
      <c r="AP77" s="374" t="str">
        <f>IF(OR(AK5=DB31,AK5=""),"?",VLOOKUP(AK5,DB31:DQ45,5,FALSE))</f>
        <v>20229AAA</v>
      </c>
      <c r="AQ77" s="374"/>
      <c r="AR77" s="374"/>
      <c r="AS77" s="374"/>
      <c r="AT77" s="374"/>
      <c r="AU77" s="374"/>
      <c r="AV77" s="374"/>
      <c r="AW77" s="374"/>
      <c r="AX77" s="374"/>
      <c r="AY77" s="374"/>
      <c r="AZ77" s="374"/>
      <c r="BA77" s="374"/>
      <c r="BB77" s="374"/>
      <c r="BC77" s="356" t="s">
        <v>43</v>
      </c>
      <c r="BD77" s="356"/>
      <c r="BE77" s="356"/>
      <c r="BF77" s="356"/>
      <c r="BG77" s="99"/>
      <c r="BH77" s="55"/>
      <c r="BI77" s="56"/>
      <c r="BJ77" s="56"/>
      <c r="BK77" s="192"/>
      <c r="BL77" s="192"/>
      <c r="BM77" s="192"/>
      <c r="BN77" s="192"/>
      <c r="BO77" s="192"/>
      <c r="BP77" s="192"/>
      <c r="BQ77" s="192"/>
      <c r="BR77" s="192"/>
      <c r="BS77" s="172"/>
      <c r="BT77" s="172"/>
      <c r="BU77" s="172"/>
      <c r="BV77" s="57"/>
      <c r="BW77" s="381"/>
      <c r="BX77" s="382"/>
      <c r="BY77" s="382"/>
      <c r="BZ77" s="382"/>
      <c r="CA77" s="382"/>
      <c r="CB77" s="203"/>
      <c r="CC77" s="203"/>
      <c r="CD77" s="203"/>
      <c r="CE77" s="203"/>
      <c r="CF77" s="203"/>
      <c r="CG77" s="203"/>
      <c r="CH77" s="203"/>
      <c r="CI77" s="203"/>
      <c r="CJ77" s="203"/>
      <c r="CK77" s="232"/>
      <c r="CL77" s="157"/>
      <c r="CM77" s="158"/>
      <c r="CN77" s="159"/>
      <c r="CO77" s="18"/>
      <c r="CP77" s="4"/>
      <c r="CQ77" s="4"/>
      <c r="CR77" s="4"/>
      <c r="CS77" s="4"/>
      <c r="CT77" s="4"/>
      <c r="CU77" s="4"/>
      <c r="CV77" s="4"/>
      <c r="CW77" s="4"/>
      <c r="CY77" s="12"/>
      <c r="CZ77" s="12"/>
      <c r="DA77" s="12"/>
      <c r="DB77" s="12"/>
      <c r="DC77" s="12"/>
      <c r="DD77" s="15"/>
      <c r="DE77" s="15"/>
      <c r="DF77" s="15"/>
      <c r="DG77" s="15"/>
    </row>
    <row r="78" spans="5:111" ht="6.95" customHeight="1">
      <c r="E78" s="187"/>
      <c r="F78" s="188"/>
      <c r="G78" s="142"/>
      <c r="H78" s="143"/>
      <c r="I78" s="143"/>
      <c r="J78" s="143"/>
      <c r="K78" s="144"/>
      <c r="L78" s="222"/>
      <c r="M78" s="223"/>
      <c r="N78" s="223"/>
      <c r="O78" s="223"/>
      <c r="P78" s="223"/>
      <c r="Q78" s="223"/>
      <c r="R78" s="223"/>
      <c r="S78" s="223"/>
      <c r="T78" s="223"/>
      <c r="U78" s="223"/>
      <c r="V78" s="224"/>
      <c r="W78" s="348"/>
      <c r="X78" s="349"/>
      <c r="Y78" s="349"/>
      <c r="Z78" s="349"/>
      <c r="AA78" s="349"/>
      <c r="AB78" s="349"/>
      <c r="AC78" s="349"/>
      <c r="AD78" s="349"/>
      <c r="AE78" s="349"/>
      <c r="AF78" s="349"/>
      <c r="AG78" s="349"/>
      <c r="AH78" s="349"/>
      <c r="AI78" s="350"/>
      <c r="AJ78" s="100"/>
      <c r="AK78" s="373"/>
      <c r="AL78" s="373"/>
      <c r="AM78" s="373"/>
      <c r="AN78" s="373"/>
      <c r="AO78" s="373"/>
      <c r="AP78" s="414"/>
      <c r="AQ78" s="414"/>
      <c r="AR78" s="414"/>
      <c r="AS78" s="414"/>
      <c r="AT78" s="414"/>
      <c r="AU78" s="414"/>
      <c r="AV78" s="414"/>
      <c r="AW78" s="414"/>
      <c r="AX78" s="414"/>
      <c r="AY78" s="414"/>
      <c r="AZ78" s="414"/>
      <c r="BA78" s="414"/>
      <c r="BB78" s="414"/>
      <c r="BC78" s="373"/>
      <c r="BD78" s="373"/>
      <c r="BE78" s="373"/>
      <c r="BF78" s="373"/>
      <c r="BG78" s="101"/>
      <c r="BH78" s="102"/>
      <c r="BI78" s="67"/>
      <c r="BJ78" s="67"/>
      <c r="BK78" s="67"/>
      <c r="BL78" s="67"/>
      <c r="BM78" s="67"/>
      <c r="BN78" s="67"/>
      <c r="BO78" s="67"/>
      <c r="BP78" s="67"/>
      <c r="BQ78" s="67"/>
      <c r="BR78" s="67"/>
      <c r="BS78" s="67"/>
      <c r="BT78" s="67"/>
      <c r="BU78" s="67"/>
      <c r="BV78" s="103"/>
      <c r="BW78" s="383"/>
      <c r="BX78" s="384"/>
      <c r="BY78" s="384"/>
      <c r="BZ78" s="384"/>
      <c r="CA78" s="384"/>
      <c r="CB78" s="209"/>
      <c r="CC78" s="209"/>
      <c r="CD78" s="209"/>
      <c r="CE78" s="209"/>
      <c r="CF78" s="209"/>
      <c r="CG78" s="209"/>
      <c r="CH78" s="209"/>
      <c r="CI78" s="209"/>
      <c r="CJ78" s="209"/>
      <c r="CK78" s="233"/>
      <c r="CL78" s="160"/>
      <c r="CM78" s="161"/>
      <c r="CN78" s="162"/>
      <c r="CO78" s="18"/>
      <c r="CP78" s="4"/>
      <c r="CQ78" s="4"/>
      <c r="CR78" s="4"/>
      <c r="CS78" s="4"/>
      <c r="CT78" s="4"/>
      <c r="CU78" s="4"/>
      <c r="CV78" s="4"/>
      <c r="CW78" s="4"/>
      <c r="CY78" s="12"/>
      <c r="CZ78" s="12"/>
      <c r="DA78" s="12"/>
      <c r="DB78" s="12"/>
      <c r="DC78" s="12"/>
      <c r="DD78" s="15"/>
      <c r="DE78" s="15"/>
      <c r="DF78" s="15"/>
      <c r="DG78" s="15"/>
    </row>
    <row r="79" spans="5:111" ht="6.95" customHeight="1">
      <c r="E79" s="187"/>
      <c r="F79" s="188"/>
      <c r="G79" s="142"/>
      <c r="H79" s="143"/>
      <c r="I79" s="143"/>
      <c r="J79" s="143"/>
      <c r="K79" s="144"/>
      <c r="L79" s="210" t="s">
        <v>165</v>
      </c>
      <c r="M79" s="211"/>
      <c r="N79" s="211"/>
      <c r="O79" s="211"/>
      <c r="P79" s="211"/>
      <c r="Q79" s="211"/>
      <c r="R79" s="211"/>
      <c r="S79" s="211"/>
      <c r="T79" s="211"/>
      <c r="U79" s="211"/>
      <c r="V79" s="212"/>
      <c r="W79" s="254" t="s">
        <v>8</v>
      </c>
      <c r="X79" s="255"/>
      <c r="Y79" s="255"/>
      <c r="Z79" s="255"/>
      <c r="AA79" s="255"/>
      <c r="AB79" s="255"/>
      <c r="AC79" s="255"/>
      <c r="AD79" s="255"/>
      <c r="AE79" s="255"/>
      <c r="AF79" s="255"/>
      <c r="AG79" s="255"/>
      <c r="AH79" s="255"/>
      <c r="AI79" s="256"/>
      <c r="AJ79" s="254" t="s">
        <v>166</v>
      </c>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6"/>
      <c r="BH79" s="254"/>
      <c r="BI79" s="255"/>
      <c r="BJ79" s="255"/>
      <c r="BK79" s="255"/>
      <c r="BL79" s="255"/>
      <c r="BM79" s="255"/>
      <c r="BN79" s="255"/>
      <c r="BO79" s="255"/>
      <c r="BP79" s="255"/>
      <c r="BQ79" s="255"/>
      <c r="BR79" s="255"/>
      <c r="BS79" s="255"/>
      <c r="BT79" s="255"/>
      <c r="BU79" s="255"/>
      <c r="BV79" s="256"/>
      <c r="BW79" s="351"/>
      <c r="BX79" s="343"/>
      <c r="BY79" s="343"/>
      <c r="BZ79" s="343"/>
      <c r="CA79" s="343"/>
      <c r="CB79" s="201" t="s">
        <v>27</v>
      </c>
      <c r="CC79" s="201"/>
      <c r="CD79" s="201"/>
      <c r="CE79" s="201"/>
      <c r="CF79" s="201"/>
      <c r="CG79" s="343"/>
      <c r="CH79" s="343"/>
      <c r="CI79" s="343"/>
      <c r="CJ79" s="343"/>
      <c r="CK79" s="344"/>
      <c r="CL79" s="154" t="s">
        <v>96</v>
      </c>
      <c r="CM79" s="155"/>
      <c r="CN79" s="156"/>
      <c r="CO79" s="18"/>
      <c r="CP79" s="4"/>
      <c r="CQ79" s="4"/>
      <c r="CR79" s="4"/>
      <c r="CS79" s="4"/>
      <c r="CT79" s="4"/>
      <c r="CU79" s="4"/>
      <c r="CV79" s="4"/>
      <c r="CW79" s="4"/>
      <c r="CY79" s="12"/>
      <c r="CZ79" s="9" t="s">
        <v>176</v>
      </c>
      <c r="DA79" s="9" t="s">
        <v>179</v>
      </c>
      <c r="DB79" s="9" t="s">
        <v>78</v>
      </c>
      <c r="DC79" s="9"/>
      <c r="DD79" s="12"/>
      <c r="DE79" s="12"/>
      <c r="DF79" s="12"/>
      <c r="DG79" s="12"/>
    </row>
    <row r="80" spans="5:111" ht="6.95" customHeight="1">
      <c r="E80" s="187"/>
      <c r="F80" s="188"/>
      <c r="G80" s="142"/>
      <c r="H80" s="143"/>
      <c r="I80" s="143"/>
      <c r="J80" s="143"/>
      <c r="K80" s="144"/>
      <c r="L80" s="157"/>
      <c r="M80" s="158"/>
      <c r="N80" s="158"/>
      <c r="O80" s="158"/>
      <c r="P80" s="158"/>
      <c r="Q80" s="158"/>
      <c r="R80" s="158"/>
      <c r="S80" s="158"/>
      <c r="T80" s="158"/>
      <c r="U80" s="158"/>
      <c r="V80" s="159"/>
      <c r="W80" s="142"/>
      <c r="X80" s="143"/>
      <c r="Y80" s="143"/>
      <c r="Z80" s="143"/>
      <c r="AA80" s="143"/>
      <c r="AB80" s="143"/>
      <c r="AC80" s="143"/>
      <c r="AD80" s="143"/>
      <c r="AE80" s="143"/>
      <c r="AF80" s="143"/>
      <c r="AG80" s="143"/>
      <c r="AH80" s="143"/>
      <c r="AI80" s="144"/>
      <c r="AJ80" s="142"/>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4"/>
      <c r="BH80" s="142"/>
      <c r="BI80" s="143"/>
      <c r="BJ80" s="143"/>
      <c r="BK80" s="143"/>
      <c r="BL80" s="143"/>
      <c r="BM80" s="143"/>
      <c r="BN80" s="143"/>
      <c r="BO80" s="143"/>
      <c r="BP80" s="143"/>
      <c r="BQ80" s="143"/>
      <c r="BR80" s="143"/>
      <c r="BS80" s="143"/>
      <c r="BT80" s="143"/>
      <c r="BU80" s="143"/>
      <c r="BV80" s="144"/>
      <c r="BW80" s="150"/>
      <c r="BX80" s="151"/>
      <c r="BY80" s="151"/>
      <c r="BZ80" s="151"/>
      <c r="CA80" s="151"/>
      <c r="CB80" s="203"/>
      <c r="CC80" s="203"/>
      <c r="CD80" s="203"/>
      <c r="CE80" s="203"/>
      <c r="CF80" s="203"/>
      <c r="CG80" s="151"/>
      <c r="CH80" s="151"/>
      <c r="CI80" s="151"/>
      <c r="CJ80" s="151"/>
      <c r="CK80" s="183"/>
      <c r="CL80" s="157"/>
      <c r="CM80" s="158"/>
      <c r="CN80" s="159"/>
      <c r="CO80" s="11"/>
      <c r="CP80" s="12"/>
      <c r="CQ80" s="4"/>
      <c r="CR80" s="4"/>
      <c r="CS80" s="4"/>
      <c r="CT80" s="4"/>
      <c r="CU80" s="4"/>
      <c r="CV80" s="4"/>
      <c r="CW80" s="4"/>
      <c r="CY80" s="12"/>
      <c r="CZ80" s="28" t="e">
        <f>VLOOKUP(AK5,DA31:DQ45,6,FALSE)</f>
        <v>#N/A</v>
      </c>
      <c r="DA80" s="28">
        <f>BK76</f>
        <v>0</v>
      </c>
      <c r="DB80" s="28" t="e">
        <f>IF(CZ80=DA80,"〇","×")</f>
        <v>#N/A</v>
      </c>
      <c r="DC80" s="9"/>
      <c r="DD80" s="12"/>
      <c r="DE80" s="12"/>
      <c r="DF80" s="12"/>
      <c r="DG80" s="12"/>
    </row>
    <row r="81" spans="5:111" ht="6.95" customHeight="1">
      <c r="E81" s="187"/>
      <c r="F81" s="188"/>
      <c r="G81" s="142"/>
      <c r="H81" s="143"/>
      <c r="I81" s="143"/>
      <c r="J81" s="143"/>
      <c r="K81" s="144"/>
      <c r="L81" s="157"/>
      <c r="M81" s="158"/>
      <c r="N81" s="158"/>
      <c r="O81" s="158"/>
      <c r="P81" s="158"/>
      <c r="Q81" s="158"/>
      <c r="R81" s="158"/>
      <c r="S81" s="158"/>
      <c r="T81" s="158"/>
      <c r="U81" s="158"/>
      <c r="V81" s="159"/>
      <c r="W81" s="142"/>
      <c r="X81" s="143"/>
      <c r="Y81" s="143"/>
      <c r="Z81" s="143"/>
      <c r="AA81" s="143"/>
      <c r="AB81" s="143"/>
      <c r="AC81" s="143"/>
      <c r="AD81" s="143"/>
      <c r="AE81" s="143"/>
      <c r="AF81" s="143"/>
      <c r="AG81" s="143"/>
      <c r="AH81" s="143"/>
      <c r="AI81" s="144"/>
      <c r="AJ81" s="142"/>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4"/>
      <c r="BH81" s="142"/>
      <c r="BI81" s="143"/>
      <c r="BJ81" s="143"/>
      <c r="BK81" s="143"/>
      <c r="BL81" s="143"/>
      <c r="BM81" s="143"/>
      <c r="BN81" s="143"/>
      <c r="BO81" s="143"/>
      <c r="BP81" s="143"/>
      <c r="BQ81" s="143"/>
      <c r="BR81" s="143"/>
      <c r="BS81" s="143"/>
      <c r="BT81" s="143"/>
      <c r="BU81" s="143"/>
      <c r="BV81" s="144"/>
      <c r="BW81" s="150"/>
      <c r="BX81" s="151"/>
      <c r="BY81" s="151"/>
      <c r="BZ81" s="151"/>
      <c r="CA81" s="151"/>
      <c r="CB81" s="203"/>
      <c r="CC81" s="203"/>
      <c r="CD81" s="203"/>
      <c r="CE81" s="203"/>
      <c r="CF81" s="203"/>
      <c r="CG81" s="151"/>
      <c r="CH81" s="151"/>
      <c r="CI81" s="151"/>
      <c r="CJ81" s="151"/>
      <c r="CK81" s="183"/>
      <c r="CL81" s="157"/>
      <c r="CM81" s="158"/>
      <c r="CN81" s="159"/>
      <c r="CO81" s="11"/>
      <c r="CP81" s="12"/>
      <c r="CQ81" s="4"/>
      <c r="CR81" s="4"/>
      <c r="CS81" s="4"/>
      <c r="CT81" s="12"/>
      <c r="CU81" s="12"/>
      <c r="CV81" s="12"/>
      <c r="CW81" s="12"/>
      <c r="CY81" s="12"/>
      <c r="CZ81" s="9"/>
      <c r="DA81" s="9"/>
      <c r="DB81" s="9"/>
      <c r="DC81" s="9"/>
      <c r="DD81" s="12"/>
      <c r="DE81" s="12"/>
      <c r="DF81" s="12"/>
      <c r="DG81" s="12"/>
    </row>
    <row r="82" spans="5:111" ht="6.95" customHeight="1">
      <c r="E82" s="187"/>
      <c r="F82" s="188"/>
      <c r="G82" s="142"/>
      <c r="H82" s="143"/>
      <c r="I82" s="143"/>
      <c r="J82" s="143"/>
      <c r="K82" s="144"/>
      <c r="L82" s="222"/>
      <c r="M82" s="223"/>
      <c r="N82" s="223"/>
      <c r="O82" s="223"/>
      <c r="P82" s="223"/>
      <c r="Q82" s="223"/>
      <c r="R82" s="223"/>
      <c r="S82" s="223"/>
      <c r="T82" s="223"/>
      <c r="U82" s="223"/>
      <c r="V82" s="224"/>
      <c r="W82" s="348"/>
      <c r="X82" s="349"/>
      <c r="Y82" s="349"/>
      <c r="Z82" s="349"/>
      <c r="AA82" s="349"/>
      <c r="AB82" s="349"/>
      <c r="AC82" s="349"/>
      <c r="AD82" s="349"/>
      <c r="AE82" s="349"/>
      <c r="AF82" s="349"/>
      <c r="AG82" s="349"/>
      <c r="AH82" s="349"/>
      <c r="AI82" s="350"/>
      <c r="AJ82" s="348"/>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50"/>
      <c r="BH82" s="348"/>
      <c r="BI82" s="349"/>
      <c r="BJ82" s="349"/>
      <c r="BK82" s="349"/>
      <c r="BL82" s="349"/>
      <c r="BM82" s="349"/>
      <c r="BN82" s="349"/>
      <c r="BO82" s="349"/>
      <c r="BP82" s="349"/>
      <c r="BQ82" s="349"/>
      <c r="BR82" s="349"/>
      <c r="BS82" s="349"/>
      <c r="BT82" s="349"/>
      <c r="BU82" s="349"/>
      <c r="BV82" s="350"/>
      <c r="BW82" s="311"/>
      <c r="BX82" s="312"/>
      <c r="BY82" s="312"/>
      <c r="BZ82" s="312"/>
      <c r="CA82" s="312"/>
      <c r="CB82" s="209"/>
      <c r="CC82" s="209"/>
      <c r="CD82" s="209"/>
      <c r="CE82" s="209"/>
      <c r="CF82" s="209"/>
      <c r="CG82" s="312"/>
      <c r="CH82" s="312"/>
      <c r="CI82" s="312"/>
      <c r="CJ82" s="312"/>
      <c r="CK82" s="315"/>
      <c r="CL82" s="160"/>
      <c r="CM82" s="161"/>
      <c r="CN82" s="162"/>
      <c r="CO82" s="11"/>
      <c r="CP82" s="12"/>
      <c r="CQ82" s="4"/>
      <c r="CR82" s="4"/>
      <c r="CS82" s="4"/>
      <c r="CT82" s="12"/>
      <c r="CU82" s="12"/>
      <c r="CV82" s="12"/>
      <c r="CW82" s="12"/>
      <c r="CY82" s="12"/>
      <c r="CZ82" s="6"/>
      <c r="DA82" s="6"/>
      <c r="DB82" s="6"/>
      <c r="DC82" s="6"/>
      <c r="DD82" s="15"/>
      <c r="DE82" s="15"/>
      <c r="DF82" s="15"/>
      <c r="DG82" s="15"/>
    </row>
    <row r="83" spans="5:111" ht="7.35" customHeight="1">
      <c r="E83" s="187"/>
      <c r="F83" s="188"/>
      <c r="G83" s="142"/>
      <c r="H83" s="143"/>
      <c r="I83" s="143"/>
      <c r="J83" s="143"/>
      <c r="K83" s="144"/>
      <c r="L83" s="364" t="s">
        <v>167</v>
      </c>
      <c r="M83" s="364"/>
      <c r="N83" s="364"/>
      <c r="O83" s="364"/>
      <c r="P83" s="364"/>
      <c r="Q83" s="364"/>
      <c r="R83" s="364"/>
      <c r="S83" s="364"/>
      <c r="T83" s="364"/>
      <c r="U83" s="364"/>
      <c r="V83" s="364"/>
      <c r="W83" s="369" t="s">
        <v>8</v>
      </c>
      <c r="X83" s="369"/>
      <c r="Y83" s="369"/>
      <c r="Z83" s="369"/>
      <c r="AA83" s="369"/>
      <c r="AB83" s="369"/>
      <c r="AC83" s="369"/>
      <c r="AD83" s="369"/>
      <c r="AE83" s="369"/>
      <c r="AF83" s="369"/>
      <c r="AG83" s="369"/>
      <c r="AH83" s="369"/>
      <c r="AI83" s="369"/>
      <c r="AJ83" s="369" t="s">
        <v>215</v>
      </c>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71"/>
      <c r="BI83" s="371"/>
      <c r="BJ83" s="371"/>
      <c r="BK83" s="371"/>
      <c r="BL83" s="371"/>
      <c r="BM83" s="371"/>
      <c r="BN83" s="371"/>
      <c r="BO83" s="371"/>
      <c r="BP83" s="371"/>
      <c r="BQ83" s="371"/>
      <c r="BR83" s="371"/>
      <c r="BS83" s="371"/>
      <c r="BT83" s="371"/>
      <c r="BU83" s="371"/>
      <c r="BV83" s="371"/>
      <c r="BW83" s="152"/>
      <c r="BX83" s="153"/>
      <c r="BY83" s="153"/>
      <c r="BZ83" s="153"/>
      <c r="CA83" s="153"/>
      <c r="CB83" s="339" t="s">
        <v>40</v>
      </c>
      <c r="CC83" s="339"/>
      <c r="CD83" s="339"/>
      <c r="CE83" s="339"/>
      <c r="CF83" s="339"/>
      <c r="CG83" s="338"/>
      <c r="CH83" s="338"/>
      <c r="CI83" s="338"/>
      <c r="CJ83" s="338"/>
      <c r="CK83" s="375"/>
      <c r="CL83" s="301" t="s">
        <v>96</v>
      </c>
      <c r="CM83" s="301"/>
      <c r="CN83" s="302"/>
      <c r="CO83" s="11"/>
      <c r="CP83" s="12"/>
      <c r="CQ83" s="4"/>
      <c r="CR83" s="4"/>
      <c r="CS83" s="4"/>
      <c r="CT83" s="12"/>
      <c r="CU83" s="12"/>
      <c r="CV83" s="12"/>
      <c r="CW83" s="12"/>
      <c r="CY83" s="12"/>
      <c r="CZ83" s="12"/>
      <c r="DA83" s="12"/>
      <c r="DB83" s="12"/>
      <c r="DC83" s="12"/>
      <c r="DD83" s="15"/>
      <c r="DE83" s="15"/>
      <c r="DF83" s="15"/>
      <c r="DG83" s="15"/>
    </row>
    <row r="84" spans="5:111" ht="7.35" customHeight="1">
      <c r="E84" s="187"/>
      <c r="F84" s="188"/>
      <c r="G84" s="142"/>
      <c r="H84" s="143"/>
      <c r="I84" s="143"/>
      <c r="J84" s="143"/>
      <c r="K84" s="144"/>
      <c r="L84" s="365"/>
      <c r="M84" s="365"/>
      <c r="N84" s="365"/>
      <c r="O84" s="365"/>
      <c r="P84" s="365"/>
      <c r="Q84" s="365"/>
      <c r="R84" s="365"/>
      <c r="S84" s="365"/>
      <c r="T84" s="365"/>
      <c r="U84" s="365"/>
      <c r="V84" s="365"/>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219"/>
      <c r="BI84" s="219"/>
      <c r="BJ84" s="219"/>
      <c r="BK84" s="219"/>
      <c r="BL84" s="219"/>
      <c r="BM84" s="219"/>
      <c r="BN84" s="219"/>
      <c r="BO84" s="219"/>
      <c r="BP84" s="219"/>
      <c r="BQ84" s="219"/>
      <c r="BR84" s="219"/>
      <c r="BS84" s="219"/>
      <c r="BT84" s="219"/>
      <c r="BU84" s="219"/>
      <c r="BV84" s="219"/>
      <c r="BW84" s="335"/>
      <c r="BX84" s="336"/>
      <c r="BY84" s="336"/>
      <c r="BZ84" s="336"/>
      <c r="CA84" s="336"/>
      <c r="CB84" s="450"/>
      <c r="CC84" s="450"/>
      <c r="CD84" s="450"/>
      <c r="CE84" s="450"/>
      <c r="CF84" s="450"/>
      <c r="CG84" s="336"/>
      <c r="CH84" s="336"/>
      <c r="CI84" s="336"/>
      <c r="CJ84" s="336"/>
      <c r="CK84" s="342"/>
      <c r="CL84" s="229"/>
      <c r="CM84" s="229"/>
      <c r="CN84" s="230"/>
      <c r="CO84" s="11"/>
      <c r="CP84" s="12"/>
      <c r="CQ84" s="4"/>
      <c r="CR84" s="4"/>
      <c r="CS84" s="4"/>
      <c r="CT84" s="12"/>
      <c r="CU84" s="12"/>
      <c r="CV84" s="12"/>
      <c r="CW84" s="12"/>
      <c r="CZ84" s="12"/>
      <c r="DA84" s="12"/>
      <c r="DB84" s="12"/>
      <c r="DC84" s="12"/>
      <c r="DD84" s="15"/>
      <c r="DE84" s="15"/>
      <c r="DF84" s="15"/>
      <c r="DG84" s="15"/>
    </row>
    <row r="85" spans="5:111" ht="7.35" customHeight="1">
      <c r="E85" s="187"/>
      <c r="F85" s="188"/>
      <c r="G85" s="142"/>
      <c r="H85" s="143"/>
      <c r="I85" s="143"/>
      <c r="J85" s="143"/>
      <c r="K85" s="144"/>
      <c r="L85" s="365"/>
      <c r="M85" s="365"/>
      <c r="N85" s="365"/>
      <c r="O85" s="365"/>
      <c r="P85" s="365"/>
      <c r="Q85" s="365"/>
      <c r="R85" s="365"/>
      <c r="S85" s="365"/>
      <c r="T85" s="365"/>
      <c r="U85" s="365"/>
      <c r="V85" s="365"/>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c r="BF85" s="370"/>
      <c r="BG85" s="370"/>
      <c r="BH85" s="372"/>
      <c r="BI85" s="372"/>
      <c r="BJ85" s="372"/>
      <c r="BK85" s="372"/>
      <c r="BL85" s="372"/>
      <c r="BM85" s="372"/>
      <c r="BN85" s="372"/>
      <c r="BO85" s="372"/>
      <c r="BP85" s="372"/>
      <c r="BQ85" s="372"/>
      <c r="BR85" s="372"/>
      <c r="BS85" s="372"/>
      <c r="BT85" s="372"/>
      <c r="BU85" s="372"/>
      <c r="BV85" s="372"/>
      <c r="BW85" s="148"/>
      <c r="BX85" s="149"/>
      <c r="BY85" s="149"/>
      <c r="BZ85" s="149"/>
      <c r="CA85" s="149"/>
      <c r="CB85" s="207"/>
      <c r="CC85" s="207"/>
      <c r="CD85" s="207"/>
      <c r="CE85" s="207"/>
      <c r="CF85" s="207"/>
      <c r="CG85" s="376"/>
      <c r="CH85" s="376"/>
      <c r="CI85" s="376"/>
      <c r="CJ85" s="376"/>
      <c r="CK85" s="377"/>
      <c r="CL85" s="303"/>
      <c r="CM85" s="303"/>
      <c r="CN85" s="304"/>
      <c r="CO85" s="11"/>
      <c r="CP85" s="12"/>
      <c r="CQ85" s="4"/>
      <c r="CR85" s="4"/>
      <c r="CS85" s="4"/>
      <c r="CT85" s="12"/>
      <c r="CU85" s="12"/>
      <c r="CV85" s="12"/>
      <c r="CW85" s="12"/>
      <c r="CZ85" s="12"/>
      <c r="DA85" s="12"/>
      <c r="DB85" s="12"/>
      <c r="DC85" s="12"/>
      <c r="DD85" s="15"/>
      <c r="DE85" s="15"/>
      <c r="DF85" s="15"/>
      <c r="DG85" s="15"/>
    </row>
    <row r="86" spans="5:111" ht="6.95" customHeight="1">
      <c r="E86" s="187"/>
      <c r="F86" s="188"/>
      <c r="G86" s="142"/>
      <c r="H86" s="143"/>
      <c r="I86" s="143"/>
      <c r="J86" s="143"/>
      <c r="K86" s="144"/>
      <c r="L86" s="365"/>
      <c r="M86" s="365"/>
      <c r="N86" s="365"/>
      <c r="O86" s="365"/>
      <c r="P86" s="365"/>
      <c r="Q86" s="365"/>
      <c r="R86" s="365"/>
      <c r="S86" s="365"/>
      <c r="T86" s="365"/>
      <c r="U86" s="365"/>
      <c r="V86" s="365"/>
      <c r="W86" s="364" t="s">
        <v>218</v>
      </c>
      <c r="X86" s="364"/>
      <c r="Y86" s="364"/>
      <c r="Z86" s="364"/>
      <c r="AA86" s="364"/>
      <c r="AB86" s="364"/>
      <c r="AC86" s="364"/>
      <c r="AD86" s="364"/>
      <c r="AE86" s="364"/>
      <c r="AF86" s="364"/>
      <c r="AG86" s="364"/>
      <c r="AH86" s="364"/>
      <c r="AI86" s="364"/>
      <c r="AJ86" s="333" t="s">
        <v>216</v>
      </c>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87"/>
      <c r="BI86" s="387"/>
      <c r="BJ86" s="387"/>
      <c r="BK86" s="387"/>
      <c r="BL86" s="387"/>
      <c r="BM86" s="387"/>
      <c r="BN86" s="387"/>
      <c r="BO86" s="387"/>
      <c r="BP86" s="387"/>
      <c r="BQ86" s="387"/>
      <c r="BR86" s="387"/>
      <c r="BS86" s="387"/>
      <c r="BT86" s="387"/>
      <c r="BU86" s="387"/>
      <c r="BV86" s="387"/>
      <c r="BW86" s="337"/>
      <c r="BX86" s="338"/>
      <c r="BY86" s="338"/>
      <c r="BZ86" s="338"/>
      <c r="CA86" s="338"/>
      <c r="CB86" s="339" t="s">
        <v>40</v>
      </c>
      <c r="CC86" s="340"/>
      <c r="CD86" s="340"/>
      <c r="CE86" s="340"/>
      <c r="CF86" s="340"/>
      <c r="CG86" s="153"/>
      <c r="CH86" s="153"/>
      <c r="CI86" s="153"/>
      <c r="CJ86" s="153"/>
      <c r="CK86" s="184"/>
      <c r="CL86" s="301" t="s">
        <v>96</v>
      </c>
      <c r="CM86" s="301"/>
      <c r="CN86" s="302"/>
      <c r="CO86" s="18"/>
      <c r="CP86" s="4"/>
      <c r="CQ86" s="12"/>
      <c r="CR86" s="4"/>
      <c r="CS86" s="4"/>
      <c r="CT86" s="12"/>
      <c r="CU86" s="12"/>
      <c r="CV86" s="12"/>
      <c r="CW86" s="12"/>
      <c r="CZ86" s="12"/>
      <c r="DA86" s="12"/>
      <c r="DB86" s="12"/>
      <c r="DC86" s="12"/>
      <c r="DD86" s="15"/>
      <c r="DE86" s="15"/>
      <c r="DF86" s="15"/>
      <c r="DG86" s="15"/>
    </row>
    <row r="87" spans="5:111" ht="6.95" customHeight="1">
      <c r="E87" s="187"/>
      <c r="F87" s="188"/>
      <c r="G87" s="142"/>
      <c r="H87" s="143"/>
      <c r="I87" s="143"/>
      <c r="J87" s="143"/>
      <c r="K87" s="144"/>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219"/>
      <c r="BI87" s="219"/>
      <c r="BJ87" s="219"/>
      <c r="BK87" s="219"/>
      <c r="BL87" s="219"/>
      <c r="BM87" s="219"/>
      <c r="BN87" s="219"/>
      <c r="BO87" s="219"/>
      <c r="BP87" s="219"/>
      <c r="BQ87" s="219"/>
      <c r="BR87" s="219"/>
      <c r="BS87" s="219"/>
      <c r="BT87" s="219"/>
      <c r="BU87" s="219"/>
      <c r="BV87" s="219"/>
      <c r="BW87" s="335"/>
      <c r="BX87" s="336"/>
      <c r="BY87" s="336"/>
      <c r="BZ87" s="336"/>
      <c r="CA87" s="336"/>
      <c r="CB87" s="341"/>
      <c r="CC87" s="341"/>
      <c r="CD87" s="341"/>
      <c r="CE87" s="341"/>
      <c r="CF87" s="341"/>
      <c r="CG87" s="336"/>
      <c r="CH87" s="336"/>
      <c r="CI87" s="336"/>
      <c r="CJ87" s="336"/>
      <c r="CK87" s="342"/>
      <c r="CL87" s="229"/>
      <c r="CM87" s="229"/>
      <c r="CN87" s="230"/>
      <c r="CO87" s="18"/>
      <c r="CP87" s="4"/>
      <c r="CQ87" s="12"/>
      <c r="CR87" s="12"/>
      <c r="CS87" s="12"/>
      <c r="CT87" s="4"/>
      <c r="CU87" s="4"/>
      <c r="CV87" s="4"/>
      <c r="CW87" s="4"/>
      <c r="CZ87" s="12"/>
      <c r="DA87" s="12"/>
      <c r="DB87" s="12"/>
      <c r="DC87" s="12"/>
      <c r="DD87" s="12"/>
      <c r="DE87" s="12"/>
      <c r="DF87" s="12"/>
      <c r="DG87" s="12"/>
    </row>
    <row r="88" spans="5:111" ht="6.95" customHeight="1">
      <c r="E88" s="189"/>
      <c r="F88" s="190"/>
      <c r="G88" s="145"/>
      <c r="H88" s="146"/>
      <c r="I88" s="146"/>
      <c r="J88" s="146"/>
      <c r="K88" s="147"/>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219"/>
      <c r="BI88" s="219"/>
      <c r="BJ88" s="219"/>
      <c r="BK88" s="219"/>
      <c r="BL88" s="219"/>
      <c r="BM88" s="219"/>
      <c r="BN88" s="219"/>
      <c r="BO88" s="219"/>
      <c r="BP88" s="219"/>
      <c r="BQ88" s="219"/>
      <c r="BR88" s="219"/>
      <c r="BS88" s="219"/>
      <c r="BT88" s="219"/>
      <c r="BU88" s="219"/>
      <c r="BV88" s="219"/>
      <c r="BW88" s="335"/>
      <c r="BX88" s="336"/>
      <c r="BY88" s="336"/>
      <c r="BZ88" s="336"/>
      <c r="CA88" s="336"/>
      <c r="CB88" s="341"/>
      <c r="CC88" s="341"/>
      <c r="CD88" s="341"/>
      <c r="CE88" s="341"/>
      <c r="CF88" s="341"/>
      <c r="CG88" s="336"/>
      <c r="CH88" s="336"/>
      <c r="CI88" s="336"/>
      <c r="CJ88" s="336"/>
      <c r="CK88" s="342"/>
      <c r="CL88" s="303"/>
      <c r="CM88" s="303"/>
      <c r="CN88" s="304"/>
      <c r="CO88" s="18"/>
      <c r="CP88" s="4"/>
      <c r="CQ88" s="12"/>
      <c r="CR88" s="12"/>
      <c r="CS88" s="12"/>
      <c r="CT88" s="4"/>
      <c r="CU88" s="4"/>
      <c r="CV88" s="4"/>
      <c r="CW88" s="4"/>
      <c r="CZ88" s="12"/>
      <c r="DA88" s="12"/>
      <c r="DB88" s="12"/>
      <c r="DC88" s="12"/>
      <c r="DD88" s="12"/>
      <c r="DE88" s="12"/>
      <c r="DF88" s="12"/>
      <c r="DG88" s="12"/>
    </row>
    <row r="89" spans="5:111" ht="6.95" customHeight="1">
      <c r="E89" s="185" t="s">
        <v>133</v>
      </c>
      <c r="F89" s="186"/>
      <c r="G89" s="139" t="s">
        <v>214</v>
      </c>
      <c r="H89" s="140"/>
      <c r="I89" s="140"/>
      <c r="J89" s="140"/>
      <c r="K89" s="141"/>
      <c r="L89" s="366" t="s">
        <v>30</v>
      </c>
      <c r="M89" s="367"/>
      <c r="N89" s="367"/>
      <c r="O89" s="367"/>
      <c r="P89" s="367"/>
      <c r="Q89" s="367"/>
      <c r="R89" s="367"/>
      <c r="S89" s="367"/>
      <c r="T89" s="367"/>
      <c r="U89" s="367"/>
      <c r="V89" s="368"/>
      <c r="W89" s="225" t="s">
        <v>82</v>
      </c>
      <c r="X89" s="226"/>
      <c r="Y89" s="226"/>
      <c r="Z89" s="226"/>
      <c r="AA89" s="226"/>
      <c r="AB89" s="226"/>
      <c r="AC89" s="226"/>
      <c r="AD89" s="226"/>
      <c r="AE89" s="226"/>
      <c r="AF89" s="226"/>
      <c r="AG89" s="226"/>
      <c r="AH89" s="226"/>
      <c r="AI89" s="227"/>
      <c r="AJ89" s="276" t="s">
        <v>206</v>
      </c>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2"/>
      <c r="BH89" s="104"/>
      <c r="BI89" s="105"/>
      <c r="BJ89" s="105"/>
      <c r="BK89" s="105"/>
      <c r="BL89" s="105"/>
      <c r="BM89" s="105"/>
      <c r="BN89" s="105"/>
      <c r="BO89" s="105"/>
      <c r="BP89" s="105"/>
      <c r="BQ89" s="105"/>
      <c r="BR89" s="105"/>
      <c r="BS89" s="105"/>
      <c r="BT89" s="105"/>
      <c r="BU89" s="105"/>
      <c r="BV89" s="106"/>
      <c r="BW89" s="200" t="str">
        <f>IF(OR(BI92="",BI92="B型式"),"",IF(AK92=BI92,"○",""))</f>
        <v/>
      </c>
      <c r="BX89" s="201"/>
      <c r="BY89" s="201"/>
      <c r="BZ89" s="201"/>
      <c r="CA89" s="201"/>
      <c r="CB89" s="201" t="s">
        <v>27</v>
      </c>
      <c r="CC89" s="201"/>
      <c r="CD89" s="201"/>
      <c r="CE89" s="201"/>
      <c r="CF89" s="201"/>
      <c r="CG89" s="201" t="str">
        <f>IF(OR(BI92="",BI92="B型式"),"",IF(NOT(AK92=BI92),"○",""))</f>
        <v/>
      </c>
      <c r="CH89" s="201"/>
      <c r="CI89" s="201"/>
      <c r="CJ89" s="201"/>
      <c r="CK89" s="305"/>
      <c r="CL89" s="301" t="s">
        <v>108</v>
      </c>
      <c r="CM89" s="301"/>
      <c r="CN89" s="302"/>
      <c r="CO89" s="18"/>
      <c r="CP89" s="4"/>
      <c r="CQ89" s="12"/>
      <c r="CR89" s="12"/>
      <c r="CS89" s="12"/>
      <c r="CT89" s="4"/>
      <c r="CU89" s="4"/>
      <c r="CV89" s="4"/>
      <c r="CW89" s="4"/>
    </row>
    <row r="90" spans="5:111" ht="6.95" customHeight="1">
      <c r="E90" s="187"/>
      <c r="F90" s="188"/>
      <c r="G90" s="142"/>
      <c r="H90" s="143"/>
      <c r="I90" s="143"/>
      <c r="J90" s="143"/>
      <c r="K90" s="144"/>
      <c r="L90" s="366"/>
      <c r="M90" s="367"/>
      <c r="N90" s="367"/>
      <c r="O90" s="367"/>
      <c r="P90" s="367"/>
      <c r="Q90" s="367"/>
      <c r="R90" s="367"/>
      <c r="S90" s="367"/>
      <c r="T90" s="367"/>
      <c r="U90" s="367"/>
      <c r="V90" s="368"/>
      <c r="W90" s="228"/>
      <c r="X90" s="229"/>
      <c r="Y90" s="229"/>
      <c r="Z90" s="229"/>
      <c r="AA90" s="229"/>
      <c r="AB90" s="229"/>
      <c r="AC90" s="229"/>
      <c r="AD90" s="229"/>
      <c r="AE90" s="229"/>
      <c r="AF90" s="229"/>
      <c r="AG90" s="229"/>
      <c r="AH90" s="229"/>
      <c r="AI90" s="230"/>
      <c r="AJ90" s="228"/>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30"/>
      <c r="BH90" s="107"/>
      <c r="BI90" s="172" t="s">
        <v>107</v>
      </c>
      <c r="BJ90" s="172"/>
      <c r="BK90" s="172"/>
      <c r="BL90" s="172"/>
      <c r="BM90" s="56"/>
      <c r="BN90" s="56"/>
      <c r="BO90" s="56"/>
      <c r="BP90" s="56"/>
      <c r="BQ90" s="56"/>
      <c r="BR90" s="56"/>
      <c r="BS90" s="56"/>
      <c r="BT90" s="56"/>
      <c r="BU90" s="56"/>
      <c r="BV90" s="108"/>
      <c r="BW90" s="202"/>
      <c r="BX90" s="203"/>
      <c r="BY90" s="203"/>
      <c r="BZ90" s="203"/>
      <c r="CA90" s="203"/>
      <c r="CB90" s="203"/>
      <c r="CC90" s="203"/>
      <c r="CD90" s="203"/>
      <c r="CE90" s="203"/>
      <c r="CF90" s="203"/>
      <c r="CG90" s="203"/>
      <c r="CH90" s="203"/>
      <c r="CI90" s="203"/>
      <c r="CJ90" s="203"/>
      <c r="CK90" s="232"/>
      <c r="CL90" s="229"/>
      <c r="CM90" s="229"/>
      <c r="CN90" s="230"/>
      <c r="CO90" s="11"/>
      <c r="CP90" s="4"/>
      <c r="CQ90" s="4"/>
      <c r="CR90" s="4"/>
      <c r="CS90" s="4"/>
      <c r="CT90" s="12"/>
      <c r="CU90" s="12"/>
      <c r="CV90" s="12"/>
      <c r="CW90" s="12"/>
    </row>
    <row r="91" spans="5:111" ht="6.95" customHeight="1">
      <c r="E91" s="187"/>
      <c r="F91" s="188"/>
      <c r="G91" s="142"/>
      <c r="H91" s="143"/>
      <c r="I91" s="143"/>
      <c r="J91" s="143"/>
      <c r="K91" s="144"/>
      <c r="L91" s="366"/>
      <c r="M91" s="367"/>
      <c r="N91" s="367"/>
      <c r="O91" s="367"/>
      <c r="P91" s="367"/>
      <c r="Q91" s="367"/>
      <c r="R91" s="367"/>
      <c r="S91" s="367"/>
      <c r="T91" s="367"/>
      <c r="U91" s="367"/>
      <c r="V91" s="368"/>
      <c r="W91" s="228"/>
      <c r="X91" s="229"/>
      <c r="Y91" s="229"/>
      <c r="Z91" s="229"/>
      <c r="AA91" s="229"/>
      <c r="AB91" s="229"/>
      <c r="AC91" s="229"/>
      <c r="AD91" s="229"/>
      <c r="AE91" s="229"/>
      <c r="AF91" s="229"/>
      <c r="AG91" s="229"/>
      <c r="AH91" s="229"/>
      <c r="AI91" s="230"/>
      <c r="AJ91" s="228"/>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30"/>
      <c r="BH91" s="107"/>
      <c r="BI91" s="172"/>
      <c r="BJ91" s="172"/>
      <c r="BK91" s="172"/>
      <c r="BL91" s="172"/>
      <c r="BM91" s="56"/>
      <c r="BN91" s="56"/>
      <c r="BO91" s="56"/>
      <c r="BP91" s="56"/>
      <c r="BQ91" s="56"/>
      <c r="BR91" s="56"/>
      <c r="BS91" s="56"/>
      <c r="BT91" s="56"/>
      <c r="BU91" s="56"/>
      <c r="BV91" s="108"/>
      <c r="BW91" s="202"/>
      <c r="BX91" s="203"/>
      <c r="BY91" s="203"/>
      <c r="BZ91" s="203"/>
      <c r="CA91" s="203"/>
      <c r="CB91" s="203"/>
      <c r="CC91" s="203"/>
      <c r="CD91" s="203"/>
      <c r="CE91" s="203"/>
      <c r="CF91" s="203"/>
      <c r="CG91" s="203"/>
      <c r="CH91" s="203"/>
      <c r="CI91" s="203"/>
      <c r="CJ91" s="203"/>
      <c r="CK91" s="232"/>
      <c r="CL91" s="229"/>
      <c r="CM91" s="229"/>
      <c r="CN91" s="230"/>
      <c r="CO91" s="11"/>
      <c r="CP91" s="12"/>
      <c r="CQ91" s="4"/>
      <c r="CR91" s="4"/>
      <c r="CS91" s="4"/>
      <c r="CT91" s="12"/>
      <c r="CU91" s="12"/>
      <c r="CV91" s="12"/>
      <c r="CW91" s="12"/>
      <c r="CZ91" s="12"/>
      <c r="DA91" s="12"/>
      <c r="DB91" s="15"/>
      <c r="DC91" s="12"/>
      <c r="DD91" s="12"/>
      <c r="DE91" s="12"/>
      <c r="DF91" s="12"/>
      <c r="DG91" s="12"/>
    </row>
    <row r="92" spans="5:111" ht="6.95" customHeight="1">
      <c r="E92" s="187"/>
      <c r="F92" s="188"/>
      <c r="G92" s="142"/>
      <c r="H92" s="143"/>
      <c r="I92" s="143"/>
      <c r="J92" s="143"/>
      <c r="K92" s="144"/>
      <c r="L92" s="366"/>
      <c r="M92" s="367"/>
      <c r="N92" s="367"/>
      <c r="O92" s="367"/>
      <c r="P92" s="367"/>
      <c r="Q92" s="367"/>
      <c r="R92" s="367"/>
      <c r="S92" s="367"/>
      <c r="T92" s="367"/>
      <c r="U92" s="367"/>
      <c r="V92" s="368"/>
      <c r="W92" s="228"/>
      <c r="X92" s="229"/>
      <c r="Y92" s="229"/>
      <c r="Z92" s="229"/>
      <c r="AA92" s="229"/>
      <c r="AB92" s="229"/>
      <c r="AC92" s="229"/>
      <c r="AD92" s="229"/>
      <c r="AE92" s="229"/>
      <c r="AF92" s="229"/>
      <c r="AG92" s="229"/>
      <c r="AH92" s="229"/>
      <c r="AI92" s="230"/>
      <c r="AJ92" s="109"/>
      <c r="AK92" s="407" t="str">
        <f>IF(OR(AK5="認定番号",AK5=""),"?",VLOOKUP(AK5,DB32:DQ45,11,FALSE))</f>
        <v>EC-5415SM-C-130</v>
      </c>
      <c r="AL92" s="407"/>
      <c r="AM92" s="407"/>
      <c r="AN92" s="407"/>
      <c r="AO92" s="407"/>
      <c r="AP92" s="407"/>
      <c r="AQ92" s="407"/>
      <c r="AR92" s="407"/>
      <c r="AS92" s="407"/>
      <c r="AT92" s="407"/>
      <c r="AU92" s="407"/>
      <c r="AV92" s="407"/>
      <c r="AW92" s="407"/>
      <c r="AX92" s="407"/>
      <c r="AY92" s="407"/>
      <c r="AZ92" s="407"/>
      <c r="BA92" s="407"/>
      <c r="BB92" s="407"/>
      <c r="BC92" s="407"/>
      <c r="BD92" s="407"/>
      <c r="BE92" s="407"/>
      <c r="BF92" s="407"/>
      <c r="BG92" s="110"/>
      <c r="BH92" s="107"/>
      <c r="BI92" s="191"/>
      <c r="BJ92" s="191"/>
      <c r="BK92" s="191"/>
      <c r="BL92" s="191"/>
      <c r="BM92" s="191"/>
      <c r="BN92" s="191"/>
      <c r="BO92" s="191"/>
      <c r="BP92" s="191"/>
      <c r="BQ92" s="191"/>
      <c r="BR92" s="191"/>
      <c r="BS92" s="191"/>
      <c r="BT92" s="191"/>
      <c r="BU92" s="191"/>
      <c r="BV92" s="108"/>
      <c r="BW92" s="202"/>
      <c r="BX92" s="203"/>
      <c r="BY92" s="203"/>
      <c r="BZ92" s="203"/>
      <c r="CA92" s="203"/>
      <c r="CB92" s="203"/>
      <c r="CC92" s="203"/>
      <c r="CD92" s="203"/>
      <c r="CE92" s="203"/>
      <c r="CF92" s="203"/>
      <c r="CG92" s="203"/>
      <c r="CH92" s="203"/>
      <c r="CI92" s="203"/>
      <c r="CJ92" s="203"/>
      <c r="CK92" s="232"/>
      <c r="CL92" s="229"/>
      <c r="CM92" s="229"/>
      <c r="CN92" s="230"/>
      <c r="CO92" s="11"/>
      <c r="CP92" s="12"/>
      <c r="CQ92" s="4"/>
      <c r="CR92" s="4"/>
      <c r="CS92" s="4"/>
      <c r="CT92" s="12"/>
      <c r="CU92" s="12"/>
      <c r="CV92" s="12"/>
      <c r="CW92" s="12"/>
      <c r="CZ92" s="12"/>
      <c r="DA92" s="12"/>
      <c r="DB92" s="12"/>
      <c r="DC92" s="12"/>
      <c r="DD92" s="12"/>
      <c r="DE92" s="12"/>
      <c r="DF92" s="12"/>
      <c r="DG92" s="12"/>
    </row>
    <row r="93" spans="5:111" ht="6.95" customHeight="1">
      <c r="E93" s="187"/>
      <c r="F93" s="188"/>
      <c r="G93" s="142"/>
      <c r="H93" s="143"/>
      <c r="I93" s="143"/>
      <c r="J93" s="143"/>
      <c r="K93" s="144"/>
      <c r="L93" s="366"/>
      <c r="M93" s="367"/>
      <c r="N93" s="367"/>
      <c r="O93" s="367"/>
      <c r="P93" s="367"/>
      <c r="Q93" s="367"/>
      <c r="R93" s="367"/>
      <c r="S93" s="367"/>
      <c r="T93" s="367"/>
      <c r="U93" s="367"/>
      <c r="V93" s="368"/>
      <c r="W93" s="228"/>
      <c r="X93" s="229"/>
      <c r="Y93" s="229"/>
      <c r="Z93" s="229"/>
      <c r="AA93" s="229"/>
      <c r="AB93" s="229"/>
      <c r="AC93" s="229"/>
      <c r="AD93" s="229"/>
      <c r="AE93" s="229"/>
      <c r="AF93" s="229"/>
      <c r="AG93" s="229"/>
      <c r="AH93" s="229"/>
      <c r="AI93" s="230"/>
      <c r="AJ93" s="109"/>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110"/>
      <c r="BH93" s="107"/>
      <c r="BI93" s="192"/>
      <c r="BJ93" s="192"/>
      <c r="BK93" s="192"/>
      <c r="BL93" s="192"/>
      <c r="BM93" s="192"/>
      <c r="BN93" s="192"/>
      <c r="BO93" s="192"/>
      <c r="BP93" s="192"/>
      <c r="BQ93" s="192"/>
      <c r="BR93" s="192"/>
      <c r="BS93" s="192"/>
      <c r="BT93" s="192"/>
      <c r="BU93" s="192"/>
      <c r="BV93" s="108"/>
      <c r="BW93" s="202"/>
      <c r="BX93" s="203"/>
      <c r="BY93" s="203"/>
      <c r="BZ93" s="203"/>
      <c r="CA93" s="203"/>
      <c r="CB93" s="203"/>
      <c r="CC93" s="203"/>
      <c r="CD93" s="203"/>
      <c r="CE93" s="203"/>
      <c r="CF93" s="203"/>
      <c r="CG93" s="203"/>
      <c r="CH93" s="203"/>
      <c r="CI93" s="203"/>
      <c r="CJ93" s="203"/>
      <c r="CK93" s="232"/>
      <c r="CL93" s="229"/>
      <c r="CM93" s="229"/>
      <c r="CN93" s="230"/>
      <c r="CO93" s="18"/>
      <c r="CP93" s="4"/>
      <c r="CQ93" s="12"/>
      <c r="CR93" s="12"/>
      <c r="CS93" s="12"/>
      <c r="CT93" s="12"/>
      <c r="CU93" s="12"/>
      <c r="CV93" s="12"/>
      <c r="CW93" s="12"/>
      <c r="CZ93" s="12"/>
      <c r="DA93" s="12"/>
      <c r="DB93" s="12"/>
      <c r="DC93" s="12"/>
      <c r="DD93" s="12"/>
      <c r="DE93" s="12"/>
      <c r="DF93" s="12"/>
      <c r="DG93" s="12"/>
    </row>
    <row r="94" spans="5:111" ht="6.95" customHeight="1">
      <c r="E94" s="187"/>
      <c r="F94" s="188"/>
      <c r="G94" s="142"/>
      <c r="H94" s="143"/>
      <c r="I94" s="143"/>
      <c r="J94" s="143"/>
      <c r="K94" s="144"/>
      <c r="L94" s="366"/>
      <c r="M94" s="367"/>
      <c r="N94" s="367"/>
      <c r="O94" s="367"/>
      <c r="P94" s="367"/>
      <c r="Q94" s="367"/>
      <c r="R94" s="367"/>
      <c r="S94" s="367"/>
      <c r="T94" s="367"/>
      <c r="U94" s="367"/>
      <c r="V94" s="368"/>
      <c r="W94" s="228"/>
      <c r="X94" s="229"/>
      <c r="Y94" s="229"/>
      <c r="Z94" s="229"/>
      <c r="AA94" s="229"/>
      <c r="AB94" s="229"/>
      <c r="AC94" s="229"/>
      <c r="AD94" s="229"/>
      <c r="AE94" s="229"/>
      <c r="AF94" s="229"/>
      <c r="AG94" s="229"/>
      <c r="AH94" s="229"/>
      <c r="AI94" s="230"/>
      <c r="AJ94" s="109"/>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0"/>
      <c r="BH94" s="107"/>
      <c r="BI94" s="112"/>
      <c r="BJ94" s="112"/>
      <c r="BK94" s="112"/>
      <c r="BL94" s="112"/>
      <c r="BM94" s="112"/>
      <c r="BN94" s="112"/>
      <c r="BO94" s="112"/>
      <c r="BP94" s="112"/>
      <c r="BQ94" s="112"/>
      <c r="BR94" s="112"/>
      <c r="BS94" s="112"/>
      <c r="BT94" s="112"/>
      <c r="BU94" s="112"/>
      <c r="BV94" s="108"/>
      <c r="BW94" s="202"/>
      <c r="BX94" s="203"/>
      <c r="BY94" s="203"/>
      <c r="BZ94" s="203"/>
      <c r="CA94" s="203"/>
      <c r="CB94" s="203"/>
      <c r="CC94" s="203"/>
      <c r="CD94" s="203"/>
      <c r="CE94" s="203"/>
      <c r="CF94" s="203"/>
      <c r="CG94" s="203"/>
      <c r="CH94" s="203"/>
      <c r="CI94" s="203"/>
      <c r="CJ94" s="203"/>
      <c r="CK94" s="232"/>
      <c r="CL94" s="303"/>
      <c r="CM94" s="303"/>
      <c r="CN94" s="304"/>
      <c r="CO94" s="18"/>
      <c r="CP94" s="4"/>
      <c r="CQ94" s="12"/>
      <c r="CR94" s="12"/>
      <c r="CS94" s="12"/>
      <c r="CT94" s="4"/>
      <c r="CU94" s="4"/>
      <c r="CV94" s="4"/>
      <c r="CW94" s="4"/>
    </row>
    <row r="95" spans="5:111" ht="6.95" customHeight="1">
      <c r="E95" s="187"/>
      <c r="F95" s="188"/>
      <c r="G95" s="142"/>
      <c r="H95" s="143"/>
      <c r="I95" s="143"/>
      <c r="J95" s="143"/>
      <c r="K95" s="144"/>
      <c r="L95" s="254" t="s">
        <v>11</v>
      </c>
      <c r="M95" s="255"/>
      <c r="N95" s="255"/>
      <c r="O95" s="255"/>
      <c r="P95" s="255"/>
      <c r="Q95" s="255"/>
      <c r="R95" s="255"/>
      <c r="S95" s="255"/>
      <c r="T95" s="255"/>
      <c r="U95" s="255"/>
      <c r="V95" s="256"/>
      <c r="W95" s="210" t="s">
        <v>213</v>
      </c>
      <c r="X95" s="211"/>
      <c r="Y95" s="211"/>
      <c r="Z95" s="211"/>
      <c r="AA95" s="211"/>
      <c r="AB95" s="211"/>
      <c r="AC95" s="211"/>
      <c r="AD95" s="211"/>
      <c r="AE95" s="211"/>
      <c r="AF95" s="211"/>
      <c r="AG95" s="211"/>
      <c r="AH95" s="211"/>
      <c r="AI95" s="211"/>
      <c r="AJ95" s="426" t="s">
        <v>181</v>
      </c>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7"/>
      <c r="BG95" s="428"/>
      <c r="BH95" s="443" t="s">
        <v>83</v>
      </c>
      <c r="BI95" s="444"/>
      <c r="BJ95" s="73"/>
      <c r="BK95" s="73"/>
      <c r="BL95" s="73"/>
      <c r="BM95" s="73"/>
      <c r="BN95" s="449"/>
      <c r="BO95" s="449"/>
      <c r="BP95" s="449"/>
      <c r="BQ95" s="449"/>
      <c r="BR95" s="449"/>
      <c r="BS95" s="113"/>
      <c r="BT95" s="113"/>
      <c r="BU95" s="113"/>
      <c r="BV95" s="114"/>
      <c r="BW95" s="436" t="str">
        <f>IF(OR(DA62="",DB62=""),"",IF(AND(DA62="〇",DB62="〇"),"〇",""))</f>
        <v/>
      </c>
      <c r="BX95" s="437"/>
      <c r="BY95" s="437"/>
      <c r="BZ95" s="437"/>
      <c r="CA95" s="437"/>
      <c r="CB95" s="201" t="s">
        <v>27</v>
      </c>
      <c r="CC95" s="201"/>
      <c r="CD95" s="201"/>
      <c r="CE95" s="201"/>
      <c r="CF95" s="201"/>
      <c r="CG95" s="201" t="str">
        <f>IF(OR(DA62="",DB62=""),"",IF(OR(DA62="×",DB62="×"),"○",""))</f>
        <v/>
      </c>
      <c r="CH95" s="201"/>
      <c r="CI95" s="201"/>
      <c r="CJ95" s="201"/>
      <c r="CK95" s="305"/>
      <c r="CL95" s="154" t="s">
        <v>92</v>
      </c>
      <c r="CM95" s="155"/>
      <c r="CN95" s="156"/>
      <c r="CO95" s="18"/>
      <c r="CP95" s="4"/>
      <c r="CQ95" s="12"/>
      <c r="CR95" s="12"/>
      <c r="CS95" s="12"/>
      <c r="CT95" s="4"/>
      <c r="CU95" s="4"/>
      <c r="CV95" s="4"/>
      <c r="CW95" s="4"/>
    </row>
    <row r="96" spans="5:111" ht="6.95" customHeight="1">
      <c r="E96" s="187"/>
      <c r="F96" s="188"/>
      <c r="G96" s="142"/>
      <c r="H96" s="143"/>
      <c r="I96" s="143"/>
      <c r="J96" s="143"/>
      <c r="K96" s="144"/>
      <c r="L96" s="142"/>
      <c r="M96" s="143"/>
      <c r="N96" s="143"/>
      <c r="O96" s="143"/>
      <c r="P96" s="143"/>
      <c r="Q96" s="143"/>
      <c r="R96" s="143"/>
      <c r="S96" s="143"/>
      <c r="T96" s="143"/>
      <c r="U96" s="143"/>
      <c r="V96" s="144"/>
      <c r="W96" s="157"/>
      <c r="X96" s="158"/>
      <c r="Y96" s="158"/>
      <c r="Z96" s="158"/>
      <c r="AA96" s="158"/>
      <c r="AB96" s="158"/>
      <c r="AC96" s="158"/>
      <c r="AD96" s="158"/>
      <c r="AE96" s="158"/>
      <c r="AF96" s="158"/>
      <c r="AG96" s="158"/>
      <c r="AH96" s="158"/>
      <c r="AI96" s="158"/>
      <c r="AJ96" s="429"/>
      <c r="AK96" s="430"/>
      <c r="AL96" s="430"/>
      <c r="AM96" s="430"/>
      <c r="AN96" s="430"/>
      <c r="AO96" s="430"/>
      <c r="AP96" s="430"/>
      <c r="AQ96" s="430"/>
      <c r="AR96" s="430"/>
      <c r="AS96" s="430"/>
      <c r="AT96" s="430"/>
      <c r="AU96" s="430"/>
      <c r="AV96" s="430"/>
      <c r="AW96" s="430"/>
      <c r="AX96" s="430"/>
      <c r="AY96" s="430"/>
      <c r="AZ96" s="430"/>
      <c r="BA96" s="430"/>
      <c r="BB96" s="430"/>
      <c r="BC96" s="430"/>
      <c r="BD96" s="430"/>
      <c r="BE96" s="430"/>
      <c r="BF96" s="430"/>
      <c r="BG96" s="431"/>
      <c r="BH96" s="171"/>
      <c r="BI96" s="172"/>
      <c r="BJ96" s="180" t="s">
        <v>104</v>
      </c>
      <c r="BK96" s="180"/>
      <c r="BL96" s="180"/>
      <c r="BM96" s="180"/>
      <c r="BN96" s="180"/>
      <c r="BO96" s="180"/>
      <c r="BP96" s="362"/>
      <c r="BQ96" s="362"/>
      <c r="BR96" s="362"/>
      <c r="BS96" s="362"/>
      <c r="BT96" s="180" t="s">
        <v>22</v>
      </c>
      <c r="BU96" s="180"/>
      <c r="BV96" s="181"/>
      <c r="BW96" s="381"/>
      <c r="BX96" s="382"/>
      <c r="BY96" s="382"/>
      <c r="BZ96" s="382"/>
      <c r="CA96" s="382"/>
      <c r="CB96" s="203"/>
      <c r="CC96" s="203"/>
      <c r="CD96" s="203"/>
      <c r="CE96" s="203"/>
      <c r="CF96" s="203"/>
      <c r="CG96" s="203"/>
      <c r="CH96" s="203"/>
      <c r="CI96" s="203"/>
      <c r="CJ96" s="203"/>
      <c r="CK96" s="232"/>
      <c r="CL96" s="157"/>
      <c r="CM96" s="158"/>
      <c r="CN96" s="159"/>
      <c r="CO96" s="18"/>
      <c r="CP96" s="4"/>
      <c r="CQ96" s="12"/>
      <c r="CR96" s="12"/>
      <c r="CS96" s="12"/>
      <c r="CT96" s="4"/>
      <c r="CU96" s="4"/>
      <c r="CV96" s="4"/>
      <c r="CW96" s="4"/>
    </row>
    <row r="97" spans="5:111" ht="6.95" customHeight="1">
      <c r="E97" s="187"/>
      <c r="F97" s="188"/>
      <c r="G97" s="142"/>
      <c r="H97" s="143"/>
      <c r="I97" s="143"/>
      <c r="J97" s="143"/>
      <c r="K97" s="144"/>
      <c r="L97" s="142"/>
      <c r="M97" s="143"/>
      <c r="N97" s="143"/>
      <c r="O97" s="143"/>
      <c r="P97" s="143"/>
      <c r="Q97" s="143"/>
      <c r="R97" s="143"/>
      <c r="S97" s="143"/>
      <c r="T97" s="143"/>
      <c r="U97" s="143"/>
      <c r="V97" s="144"/>
      <c r="W97" s="157"/>
      <c r="X97" s="158"/>
      <c r="Y97" s="158"/>
      <c r="Z97" s="158"/>
      <c r="AA97" s="158"/>
      <c r="AB97" s="158"/>
      <c r="AC97" s="158"/>
      <c r="AD97" s="158"/>
      <c r="AE97" s="158"/>
      <c r="AF97" s="158"/>
      <c r="AG97" s="158"/>
      <c r="AH97" s="158"/>
      <c r="AI97" s="158"/>
      <c r="AJ97" s="429"/>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1"/>
      <c r="BH97" s="171"/>
      <c r="BI97" s="172"/>
      <c r="BJ97" s="180"/>
      <c r="BK97" s="180"/>
      <c r="BL97" s="180"/>
      <c r="BM97" s="180"/>
      <c r="BN97" s="180"/>
      <c r="BO97" s="180"/>
      <c r="BP97" s="363"/>
      <c r="BQ97" s="363"/>
      <c r="BR97" s="363"/>
      <c r="BS97" s="363"/>
      <c r="BT97" s="180"/>
      <c r="BU97" s="180"/>
      <c r="BV97" s="181"/>
      <c r="BW97" s="381"/>
      <c r="BX97" s="382"/>
      <c r="BY97" s="382"/>
      <c r="BZ97" s="382"/>
      <c r="CA97" s="382"/>
      <c r="CB97" s="203"/>
      <c r="CC97" s="203"/>
      <c r="CD97" s="203"/>
      <c r="CE97" s="203"/>
      <c r="CF97" s="203"/>
      <c r="CG97" s="203"/>
      <c r="CH97" s="203"/>
      <c r="CI97" s="203"/>
      <c r="CJ97" s="203"/>
      <c r="CK97" s="232"/>
      <c r="CL97" s="157"/>
      <c r="CM97" s="158"/>
      <c r="CN97" s="159"/>
      <c r="CO97" s="11"/>
      <c r="CP97" s="4"/>
      <c r="CQ97" s="4"/>
      <c r="CR97" s="4"/>
      <c r="CS97" s="4"/>
      <c r="CT97" s="12"/>
      <c r="CU97" s="12"/>
      <c r="CV97" s="12"/>
      <c r="CW97" s="12"/>
    </row>
    <row r="98" spans="5:111" ht="6.95" customHeight="1">
      <c r="E98" s="187"/>
      <c r="F98" s="188"/>
      <c r="G98" s="142"/>
      <c r="H98" s="143"/>
      <c r="I98" s="143"/>
      <c r="J98" s="143"/>
      <c r="K98" s="144"/>
      <c r="L98" s="142"/>
      <c r="M98" s="143"/>
      <c r="N98" s="143"/>
      <c r="O98" s="143"/>
      <c r="P98" s="143"/>
      <c r="Q98" s="143"/>
      <c r="R98" s="143"/>
      <c r="S98" s="143"/>
      <c r="T98" s="143"/>
      <c r="U98" s="143"/>
      <c r="V98" s="144"/>
      <c r="W98" s="157"/>
      <c r="X98" s="158"/>
      <c r="Y98" s="158"/>
      <c r="Z98" s="158"/>
      <c r="AA98" s="158"/>
      <c r="AB98" s="158"/>
      <c r="AC98" s="158"/>
      <c r="AD98" s="158"/>
      <c r="AE98" s="158"/>
      <c r="AF98" s="158"/>
      <c r="AG98" s="158"/>
      <c r="AH98" s="158"/>
      <c r="AI98" s="158"/>
      <c r="AJ98" s="429"/>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1"/>
      <c r="BH98" s="171"/>
      <c r="BI98" s="172"/>
      <c r="BJ98" s="180" t="s">
        <v>74</v>
      </c>
      <c r="BK98" s="180"/>
      <c r="BL98" s="180"/>
      <c r="BM98" s="180"/>
      <c r="BN98" s="180"/>
      <c r="BO98" s="180"/>
      <c r="BP98" s="442"/>
      <c r="BQ98" s="442"/>
      <c r="BR98" s="442"/>
      <c r="BS98" s="442"/>
      <c r="BT98" s="447" t="s">
        <v>22</v>
      </c>
      <c r="BU98" s="447"/>
      <c r="BV98" s="448"/>
      <c r="BW98" s="381"/>
      <c r="BX98" s="382"/>
      <c r="BY98" s="382"/>
      <c r="BZ98" s="382"/>
      <c r="CA98" s="382"/>
      <c r="CB98" s="203"/>
      <c r="CC98" s="203"/>
      <c r="CD98" s="203"/>
      <c r="CE98" s="203"/>
      <c r="CF98" s="203"/>
      <c r="CG98" s="203"/>
      <c r="CH98" s="203"/>
      <c r="CI98" s="203"/>
      <c r="CJ98" s="203"/>
      <c r="CK98" s="232"/>
      <c r="CL98" s="157"/>
      <c r="CM98" s="158"/>
      <c r="CN98" s="159"/>
      <c r="CO98" s="11"/>
      <c r="CP98" s="12"/>
      <c r="CQ98" s="4"/>
      <c r="CR98" s="4"/>
      <c r="CS98" s="4"/>
      <c r="CT98" s="12"/>
      <c r="CU98" s="12"/>
      <c r="CV98" s="12"/>
      <c r="CW98" s="12"/>
      <c r="CZ98" s="12"/>
      <c r="DA98" s="12"/>
      <c r="DB98" s="12"/>
      <c r="DC98" s="12"/>
      <c r="DD98" s="15"/>
      <c r="DE98" s="15"/>
      <c r="DF98" s="15"/>
      <c r="DG98" s="15"/>
    </row>
    <row r="99" spans="5:111" ht="6.95" customHeight="1">
      <c r="E99" s="187"/>
      <c r="F99" s="188"/>
      <c r="G99" s="142"/>
      <c r="H99" s="143"/>
      <c r="I99" s="143"/>
      <c r="J99" s="143"/>
      <c r="K99" s="144"/>
      <c r="L99" s="142"/>
      <c r="M99" s="143"/>
      <c r="N99" s="143"/>
      <c r="O99" s="143"/>
      <c r="P99" s="143"/>
      <c r="Q99" s="143"/>
      <c r="R99" s="143"/>
      <c r="S99" s="143"/>
      <c r="T99" s="143"/>
      <c r="U99" s="143"/>
      <c r="V99" s="144"/>
      <c r="W99" s="157"/>
      <c r="X99" s="158"/>
      <c r="Y99" s="158"/>
      <c r="Z99" s="158"/>
      <c r="AA99" s="158"/>
      <c r="AB99" s="158"/>
      <c r="AC99" s="158"/>
      <c r="AD99" s="158"/>
      <c r="AE99" s="158"/>
      <c r="AF99" s="158"/>
      <c r="AG99" s="158"/>
      <c r="AH99" s="158"/>
      <c r="AI99" s="158"/>
      <c r="AJ99" s="429"/>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1"/>
      <c r="BH99" s="171"/>
      <c r="BI99" s="172"/>
      <c r="BJ99" s="180"/>
      <c r="BK99" s="180"/>
      <c r="BL99" s="180"/>
      <c r="BM99" s="180"/>
      <c r="BN99" s="180"/>
      <c r="BO99" s="180"/>
      <c r="BP99" s="363"/>
      <c r="BQ99" s="363"/>
      <c r="BR99" s="363"/>
      <c r="BS99" s="363"/>
      <c r="BT99" s="447"/>
      <c r="BU99" s="447"/>
      <c r="BV99" s="448"/>
      <c r="BW99" s="381"/>
      <c r="BX99" s="382"/>
      <c r="BY99" s="382"/>
      <c r="BZ99" s="382"/>
      <c r="CA99" s="382"/>
      <c r="CB99" s="203"/>
      <c r="CC99" s="203"/>
      <c r="CD99" s="203"/>
      <c r="CE99" s="203"/>
      <c r="CF99" s="203"/>
      <c r="CG99" s="203"/>
      <c r="CH99" s="203"/>
      <c r="CI99" s="203"/>
      <c r="CJ99" s="203"/>
      <c r="CK99" s="232"/>
      <c r="CL99" s="157"/>
      <c r="CM99" s="158"/>
      <c r="CN99" s="159"/>
      <c r="CO99" s="11"/>
      <c r="CP99" s="12"/>
      <c r="CQ99" s="4"/>
      <c r="CR99" s="4"/>
      <c r="CS99" s="4"/>
      <c r="CT99" s="12"/>
      <c r="CU99" s="12"/>
      <c r="CV99" s="12"/>
      <c r="CW99" s="12"/>
      <c r="CZ99" s="12"/>
      <c r="DA99" s="12"/>
      <c r="DB99" s="12"/>
      <c r="DC99" s="12"/>
      <c r="DD99" s="15"/>
      <c r="DE99" s="15"/>
      <c r="DF99" s="15"/>
      <c r="DG99" s="15"/>
    </row>
    <row r="100" spans="5:111" ht="6.95" customHeight="1">
      <c r="E100" s="187"/>
      <c r="F100" s="188"/>
      <c r="G100" s="142"/>
      <c r="H100" s="143"/>
      <c r="I100" s="143"/>
      <c r="J100" s="143"/>
      <c r="K100" s="144"/>
      <c r="L100" s="142"/>
      <c r="M100" s="143"/>
      <c r="N100" s="143"/>
      <c r="O100" s="143"/>
      <c r="P100" s="143"/>
      <c r="Q100" s="143"/>
      <c r="R100" s="143"/>
      <c r="S100" s="143"/>
      <c r="T100" s="143"/>
      <c r="U100" s="143"/>
      <c r="V100" s="144"/>
      <c r="W100" s="157"/>
      <c r="X100" s="158"/>
      <c r="Y100" s="158"/>
      <c r="Z100" s="158"/>
      <c r="AA100" s="158"/>
      <c r="AB100" s="158"/>
      <c r="AC100" s="158"/>
      <c r="AD100" s="158"/>
      <c r="AE100" s="158"/>
      <c r="AF100" s="158"/>
      <c r="AG100" s="158"/>
      <c r="AH100" s="158"/>
      <c r="AI100" s="158"/>
      <c r="AJ100" s="429"/>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c r="BF100" s="430"/>
      <c r="BG100" s="431"/>
      <c r="BH100" s="445"/>
      <c r="BI100" s="354"/>
      <c r="BJ100" s="115"/>
      <c r="BK100" s="115"/>
      <c r="BL100" s="115"/>
      <c r="BM100" s="115"/>
      <c r="BN100" s="354"/>
      <c r="BO100" s="354"/>
      <c r="BP100" s="354"/>
      <c r="BQ100" s="354"/>
      <c r="BR100" s="354"/>
      <c r="BS100" s="115"/>
      <c r="BT100" s="115"/>
      <c r="BU100" s="115"/>
      <c r="BV100" s="115"/>
      <c r="BW100" s="381"/>
      <c r="BX100" s="382"/>
      <c r="BY100" s="382"/>
      <c r="BZ100" s="382"/>
      <c r="CA100" s="382"/>
      <c r="CB100" s="203"/>
      <c r="CC100" s="203"/>
      <c r="CD100" s="203"/>
      <c r="CE100" s="203"/>
      <c r="CF100" s="203"/>
      <c r="CG100" s="203"/>
      <c r="CH100" s="203"/>
      <c r="CI100" s="203"/>
      <c r="CJ100" s="203"/>
      <c r="CK100" s="232"/>
      <c r="CL100" s="157"/>
      <c r="CM100" s="158"/>
      <c r="CN100" s="159"/>
      <c r="CO100" s="11"/>
      <c r="CP100" s="12"/>
      <c r="CQ100" s="4"/>
      <c r="CR100" s="4"/>
      <c r="CS100" s="4"/>
      <c r="CT100" s="12"/>
      <c r="CU100" s="12"/>
      <c r="CV100" s="12"/>
      <c r="CW100" s="12"/>
      <c r="CZ100" s="12"/>
      <c r="DA100" s="12"/>
      <c r="DB100" s="12"/>
      <c r="DC100" s="12"/>
      <c r="DD100" s="15"/>
      <c r="DE100" s="15"/>
      <c r="DF100" s="15"/>
      <c r="DG100" s="15"/>
    </row>
    <row r="101" spans="5:111" ht="6.95" customHeight="1">
      <c r="E101" s="187"/>
      <c r="F101" s="188"/>
      <c r="G101" s="142"/>
      <c r="H101" s="143"/>
      <c r="I101" s="143"/>
      <c r="J101" s="143"/>
      <c r="K101" s="144"/>
      <c r="L101" s="142"/>
      <c r="M101" s="143"/>
      <c r="N101" s="143"/>
      <c r="O101" s="143"/>
      <c r="P101" s="143"/>
      <c r="Q101" s="143"/>
      <c r="R101" s="143"/>
      <c r="S101" s="143"/>
      <c r="T101" s="143"/>
      <c r="U101" s="143"/>
      <c r="V101" s="144"/>
      <c r="W101" s="157"/>
      <c r="X101" s="158"/>
      <c r="Y101" s="158"/>
      <c r="Z101" s="158"/>
      <c r="AA101" s="158"/>
      <c r="AB101" s="158"/>
      <c r="AC101" s="158"/>
      <c r="AD101" s="158"/>
      <c r="AE101" s="158"/>
      <c r="AF101" s="158"/>
      <c r="AG101" s="158"/>
      <c r="AH101" s="158"/>
      <c r="AI101" s="158"/>
      <c r="AJ101" s="429"/>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c r="BF101" s="430"/>
      <c r="BG101" s="431"/>
      <c r="BH101" s="443" t="s">
        <v>84</v>
      </c>
      <c r="BI101" s="444"/>
      <c r="BJ101" s="73"/>
      <c r="BK101" s="73"/>
      <c r="BL101" s="73"/>
      <c r="BM101" s="73"/>
      <c r="BN101" s="449"/>
      <c r="BO101" s="449"/>
      <c r="BP101" s="449"/>
      <c r="BQ101" s="449"/>
      <c r="BR101" s="449"/>
      <c r="BS101" s="113"/>
      <c r="BT101" s="113"/>
      <c r="BU101" s="113"/>
      <c r="BV101" s="114"/>
      <c r="BW101" s="381"/>
      <c r="BX101" s="382"/>
      <c r="BY101" s="382"/>
      <c r="BZ101" s="382"/>
      <c r="CA101" s="382"/>
      <c r="CB101" s="203"/>
      <c r="CC101" s="203"/>
      <c r="CD101" s="203"/>
      <c r="CE101" s="203"/>
      <c r="CF101" s="203"/>
      <c r="CG101" s="203"/>
      <c r="CH101" s="203"/>
      <c r="CI101" s="203"/>
      <c r="CJ101" s="203"/>
      <c r="CK101" s="232"/>
      <c r="CL101" s="157"/>
      <c r="CM101" s="158"/>
      <c r="CN101" s="159"/>
      <c r="CO101" s="11"/>
      <c r="CP101" s="12"/>
      <c r="CQ101" s="4"/>
      <c r="CR101" s="4"/>
      <c r="CS101" s="4"/>
      <c r="CT101" s="12"/>
      <c r="CU101" s="12"/>
      <c r="CV101" s="12"/>
      <c r="CW101" s="12"/>
      <c r="CZ101" s="12"/>
      <c r="DA101" s="12"/>
      <c r="DB101" s="12"/>
      <c r="DC101" s="12"/>
      <c r="DD101" s="12"/>
      <c r="DE101" s="12"/>
      <c r="DF101" s="12"/>
      <c r="DG101" s="12"/>
    </row>
    <row r="102" spans="5:111" ht="6.95" customHeight="1">
      <c r="E102" s="187"/>
      <c r="F102" s="188"/>
      <c r="G102" s="142"/>
      <c r="H102" s="143"/>
      <c r="I102" s="143"/>
      <c r="J102" s="143"/>
      <c r="K102" s="144"/>
      <c r="L102" s="142"/>
      <c r="M102" s="143"/>
      <c r="N102" s="143"/>
      <c r="O102" s="143"/>
      <c r="P102" s="143"/>
      <c r="Q102" s="143"/>
      <c r="R102" s="143"/>
      <c r="S102" s="143"/>
      <c r="T102" s="143"/>
      <c r="U102" s="143"/>
      <c r="V102" s="144"/>
      <c r="W102" s="157"/>
      <c r="X102" s="158"/>
      <c r="Y102" s="158"/>
      <c r="Z102" s="158"/>
      <c r="AA102" s="158"/>
      <c r="AB102" s="158"/>
      <c r="AC102" s="158"/>
      <c r="AD102" s="158"/>
      <c r="AE102" s="158"/>
      <c r="AF102" s="158"/>
      <c r="AG102" s="158"/>
      <c r="AH102" s="158"/>
      <c r="AI102" s="158"/>
      <c r="AJ102" s="429"/>
      <c r="AK102" s="430"/>
      <c r="AL102" s="430"/>
      <c r="AM102" s="430"/>
      <c r="AN102" s="430"/>
      <c r="AO102" s="430"/>
      <c r="AP102" s="430"/>
      <c r="AQ102" s="430"/>
      <c r="AR102" s="430"/>
      <c r="AS102" s="430"/>
      <c r="AT102" s="430"/>
      <c r="AU102" s="430"/>
      <c r="AV102" s="430"/>
      <c r="AW102" s="430"/>
      <c r="AX102" s="430"/>
      <c r="AY102" s="430"/>
      <c r="AZ102" s="430"/>
      <c r="BA102" s="430"/>
      <c r="BB102" s="430"/>
      <c r="BC102" s="430"/>
      <c r="BD102" s="430"/>
      <c r="BE102" s="430"/>
      <c r="BF102" s="430"/>
      <c r="BG102" s="431"/>
      <c r="BH102" s="171"/>
      <c r="BI102" s="172"/>
      <c r="BJ102" s="180" t="s">
        <v>104</v>
      </c>
      <c r="BK102" s="180"/>
      <c r="BL102" s="180"/>
      <c r="BM102" s="180"/>
      <c r="BN102" s="180"/>
      <c r="BO102" s="180"/>
      <c r="BP102" s="362"/>
      <c r="BQ102" s="362"/>
      <c r="BR102" s="362"/>
      <c r="BS102" s="362"/>
      <c r="BT102" s="180" t="s">
        <v>22</v>
      </c>
      <c r="BU102" s="180"/>
      <c r="BV102" s="181"/>
      <c r="BW102" s="381"/>
      <c r="BX102" s="382"/>
      <c r="BY102" s="382"/>
      <c r="BZ102" s="382"/>
      <c r="CA102" s="382"/>
      <c r="CB102" s="203"/>
      <c r="CC102" s="203"/>
      <c r="CD102" s="203"/>
      <c r="CE102" s="203"/>
      <c r="CF102" s="203"/>
      <c r="CG102" s="203"/>
      <c r="CH102" s="203"/>
      <c r="CI102" s="203"/>
      <c r="CJ102" s="203"/>
      <c r="CK102" s="232"/>
      <c r="CL102" s="157"/>
      <c r="CM102" s="158"/>
      <c r="CN102" s="159"/>
      <c r="CO102" s="11"/>
      <c r="CP102" s="12"/>
      <c r="CQ102" s="4"/>
      <c r="CR102" s="4"/>
      <c r="CS102" s="4"/>
      <c r="CT102" s="12"/>
      <c r="CU102" s="12"/>
      <c r="CV102" s="12"/>
      <c r="CW102" s="12"/>
      <c r="CZ102" s="12"/>
      <c r="DA102" s="12"/>
      <c r="DB102" s="12"/>
      <c r="DC102" s="12"/>
      <c r="DD102" s="12"/>
      <c r="DE102" s="12"/>
      <c r="DF102" s="12"/>
      <c r="DG102" s="12"/>
    </row>
    <row r="103" spans="5:111" ht="6.95" customHeight="1">
      <c r="E103" s="187"/>
      <c r="F103" s="188"/>
      <c r="G103" s="142"/>
      <c r="H103" s="143"/>
      <c r="I103" s="143"/>
      <c r="J103" s="143"/>
      <c r="K103" s="144"/>
      <c r="L103" s="142"/>
      <c r="M103" s="143"/>
      <c r="N103" s="143"/>
      <c r="O103" s="143"/>
      <c r="P103" s="143"/>
      <c r="Q103" s="143"/>
      <c r="R103" s="143"/>
      <c r="S103" s="143"/>
      <c r="T103" s="143"/>
      <c r="U103" s="143"/>
      <c r="V103" s="144"/>
      <c r="W103" s="157"/>
      <c r="X103" s="158"/>
      <c r="Y103" s="158"/>
      <c r="Z103" s="158"/>
      <c r="AA103" s="158"/>
      <c r="AB103" s="158"/>
      <c r="AC103" s="158"/>
      <c r="AD103" s="158"/>
      <c r="AE103" s="158"/>
      <c r="AF103" s="158"/>
      <c r="AG103" s="158"/>
      <c r="AH103" s="158"/>
      <c r="AI103" s="158"/>
      <c r="AJ103" s="116"/>
      <c r="AK103" s="117"/>
      <c r="AL103" s="117"/>
      <c r="AM103" s="117"/>
      <c r="AN103" s="46"/>
      <c r="AO103" s="118"/>
      <c r="AP103" s="118"/>
      <c r="AQ103" s="118"/>
      <c r="AR103" s="118"/>
      <c r="AS103" s="118"/>
      <c r="AT103" s="46"/>
      <c r="AU103" s="119"/>
      <c r="AV103" s="119"/>
      <c r="AW103" s="119"/>
      <c r="AX103" s="119"/>
      <c r="AY103" s="119"/>
      <c r="AZ103" s="119"/>
      <c r="BA103" s="46"/>
      <c r="BB103" s="120"/>
      <c r="BC103" s="120"/>
      <c r="BD103" s="120"/>
      <c r="BE103" s="117"/>
      <c r="BF103" s="117"/>
      <c r="BG103" s="121"/>
      <c r="BH103" s="171"/>
      <c r="BI103" s="172"/>
      <c r="BJ103" s="180"/>
      <c r="BK103" s="180"/>
      <c r="BL103" s="180"/>
      <c r="BM103" s="180"/>
      <c r="BN103" s="180"/>
      <c r="BO103" s="180"/>
      <c r="BP103" s="363"/>
      <c r="BQ103" s="363"/>
      <c r="BR103" s="363"/>
      <c r="BS103" s="363"/>
      <c r="BT103" s="180"/>
      <c r="BU103" s="180"/>
      <c r="BV103" s="181"/>
      <c r="BW103" s="381"/>
      <c r="BX103" s="382"/>
      <c r="BY103" s="382"/>
      <c r="BZ103" s="382"/>
      <c r="CA103" s="382"/>
      <c r="CB103" s="203"/>
      <c r="CC103" s="203"/>
      <c r="CD103" s="203"/>
      <c r="CE103" s="203"/>
      <c r="CF103" s="203"/>
      <c r="CG103" s="203"/>
      <c r="CH103" s="203"/>
      <c r="CI103" s="203"/>
      <c r="CJ103" s="203"/>
      <c r="CK103" s="232"/>
      <c r="CL103" s="157"/>
      <c r="CM103" s="158"/>
      <c r="CN103" s="159"/>
      <c r="CO103" s="11"/>
      <c r="CP103" s="12"/>
      <c r="CQ103" s="4"/>
      <c r="CR103" s="4"/>
      <c r="CS103" s="4"/>
      <c r="CT103" s="12"/>
      <c r="CU103" s="12"/>
      <c r="CV103" s="12"/>
      <c r="CW103" s="12"/>
      <c r="CZ103" s="12"/>
      <c r="DA103" s="12"/>
      <c r="DB103" s="12"/>
      <c r="DC103" s="12"/>
      <c r="DD103" s="12"/>
      <c r="DE103" s="12"/>
      <c r="DF103" s="12"/>
      <c r="DG103" s="12"/>
    </row>
    <row r="104" spans="5:111" ht="6.95" customHeight="1">
      <c r="E104" s="187"/>
      <c r="F104" s="188"/>
      <c r="G104" s="142"/>
      <c r="H104" s="143"/>
      <c r="I104" s="143"/>
      <c r="J104" s="143"/>
      <c r="K104" s="144"/>
      <c r="L104" s="142"/>
      <c r="M104" s="143"/>
      <c r="N104" s="143"/>
      <c r="O104" s="143"/>
      <c r="P104" s="143"/>
      <c r="Q104" s="143"/>
      <c r="R104" s="143"/>
      <c r="S104" s="143"/>
      <c r="T104" s="143"/>
      <c r="U104" s="143"/>
      <c r="V104" s="144"/>
      <c r="W104" s="157"/>
      <c r="X104" s="158"/>
      <c r="Y104" s="158"/>
      <c r="Z104" s="158"/>
      <c r="AA104" s="158"/>
      <c r="AB104" s="158"/>
      <c r="AC104" s="158"/>
      <c r="AD104" s="158"/>
      <c r="AE104" s="158"/>
      <c r="AF104" s="158"/>
      <c r="AG104" s="158"/>
      <c r="AH104" s="158"/>
      <c r="AI104" s="158"/>
      <c r="AJ104" s="419" t="s">
        <v>182</v>
      </c>
      <c r="AK104" s="180"/>
      <c r="AL104" s="180"/>
      <c r="AM104" s="180"/>
      <c r="AN104" s="180"/>
      <c r="AO104" s="180"/>
      <c r="AP104" s="122"/>
      <c r="AQ104" s="46"/>
      <c r="AR104" s="417"/>
      <c r="AS104" s="417"/>
      <c r="AT104" s="417"/>
      <c r="AU104" s="417"/>
      <c r="AV104" s="417"/>
      <c r="AW104" s="119"/>
      <c r="AX104" s="180" t="s">
        <v>197</v>
      </c>
      <c r="AY104" s="180"/>
      <c r="AZ104" s="391"/>
      <c r="BA104" s="391"/>
      <c r="BB104" s="391"/>
      <c r="BC104" s="391"/>
      <c r="BD104" s="391"/>
      <c r="BE104" s="399" t="s">
        <v>22</v>
      </c>
      <c r="BF104" s="399"/>
      <c r="BG104" s="400"/>
      <c r="BH104" s="171"/>
      <c r="BI104" s="172"/>
      <c r="BJ104" s="180" t="s">
        <v>74</v>
      </c>
      <c r="BK104" s="180"/>
      <c r="BL104" s="180"/>
      <c r="BM104" s="180"/>
      <c r="BN104" s="180"/>
      <c r="BO104" s="180"/>
      <c r="BP104" s="362"/>
      <c r="BQ104" s="362"/>
      <c r="BR104" s="362"/>
      <c r="BS104" s="362"/>
      <c r="BT104" s="447" t="s">
        <v>22</v>
      </c>
      <c r="BU104" s="447"/>
      <c r="BV104" s="448"/>
      <c r="BW104" s="381"/>
      <c r="BX104" s="382"/>
      <c r="BY104" s="382"/>
      <c r="BZ104" s="382"/>
      <c r="CA104" s="382"/>
      <c r="CB104" s="203"/>
      <c r="CC104" s="203"/>
      <c r="CD104" s="203"/>
      <c r="CE104" s="203"/>
      <c r="CF104" s="203"/>
      <c r="CG104" s="203"/>
      <c r="CH104" s="203"/>
      <c r="CI104" s="203"/>
      <c r="CJ104" s="203"/>
      <c r="CK104" s="232"/>
      <c r="CL104" s="157"/>
      <c r="CM104" s="158"/>
      <c r="CN104" s="159"/>
      <c r="CO104" s="11"/>
      <c r="CP104" s="12"/>
      <c r="CQ104" s="12"/>
      <c r="CR104" s="12"/>
      <c r="CS104" s="12"/>
      <c r="CT104" s="12"/>
      <c r="CU104" s="12"/>
      <c r="CV104" s="12"/>
      <c r="CW104" s="12"/>
      <c r="CZ104" s="12"/>
      <c r="DA104" s="12"/>
      <c r="DB104" s="12"/>
      <c r="DC104" s="12"/>
      <c r="DD104" s="12"/>
      <c r="DE104" s="12"/>
      <c r="DF104" s="12"/>
      <c r="DG104" s="12"/>
    </row>
    <row r="105" spans="5:111" ht="6.95" customHeight="1">
      <c r="E105" s="187"/>
      <c r="F105" s="188"/>
      <c r="G105" s="142"/>
      <c r="H105" s="143"/>
      <c r="I105" s="143"/>
      <c r="J105" s="143"/>
      <c r="K105" s="144"/>
      <c r="L105" s="142"/>
      <c r="M105" s="143"/>
      <c r="N105" s="143"/>
      <c r="O105" s="143"/>
      <c r="P105" s="143"/>
      <c r="Q105" s="143"/>
      <c r="R105" s="143"/>
      <c r="S105" s="143"/>
      <c r="T105" s="143"/>
      <c r="U105" s="143"/>
      <c r="V105" s="144"/>
      <c r="W105" s="157"/>
      <c r="X105" s="158"/>
      <c r="Y105" s="158"/>
      <c r="Z105" s="158"/>
      <c r="AA105" s="158"/>
      <c r="AB105" s="158"/>
      <c r="AC105" s="158"/>
      <c r="AD105" s="158"/>
      <c r="AE105" s="158"/>
      <c r="AF105" s="158"/>
      <c r="AG105" s="158"/>
      <c r="AH105" s="158"/>
      <c r="AI105" s="158"/>
      <c r="AJ105" s="419"/>
      <c r="AK105" s="180"/>
      <c r="AL105" s="180"/>
      <c r="AM105" s="180"/>
      <c r="AN105" s="180"/>
      <c r="AO105" s="180"/>
      <c r="AP105" s="122"/>
      <c r="AQ105" s="95"/>
      <c r="AR105" s="418"/>
      <c r="AS105" s="418"/>
      <c r="AT105" s="418"/>
      <c r="AU105" s="418"/>
      <c r="AV105" s="418"/>
      <c r="AW105" s="123"/>
      <c r="AX105" s="361"/>
      <c r="AY105" s="361"/>
      <c r="AZ105" s="392"/>
      <c r="BA105" s="392"/>
      <c r="BB105" s="392"/>
      <c r="BC105" s="392"/>
      <c r="BD105" s="392"/>
      <c r="BE105" s="399"/>
      <c r="BF105" s="399"/>
      <c r="BG105" s="400"/>
      <c r="BH105" s="171"/>
      <c r="BI105" s="172"/>
      <c r="BJ105" s="180"/>
      <c r="BK105" s="180"/>
      <c r="BL105" s="180"/>
      <c r="BM105" s="180"/>
      <c r="BN105" s="180"/>
      <c r="BO105" s="180"/>
      <c r="BP105" s="363"/>
      <c r="BQ105" s="363"/>
      <c r="BR105" s="363"/>
      <c r="BS105" s="363"/>
      <c r="BT105" s="447"/>
      <c r="BU105" s="447"/>
      <c r="BV105" s="448"/>
      <c r="BW105" s="381"/>
      <c r="BX105" s="382"/>
      <c r="BY105" s="382"/>
      <c r="BZ105" s="382"/>
      <c r="CA105" s="382"/>
      <c r="CB105" s="203"/>
      <c r="CC105" s="203"/>
      <c r="CD105" s="203"/>
      <c r="CE105" s="203"/>
      <c r="CF105" s="203"/>
      <c r="CG105" s="203"/>
      <c r="CH105" s="203"/>
      <c r="CI105" s="203"/>
      <c r="CJ105" s="203"/>
      <c r="CK105" s="232"/>
      <c r="CL105" s="157"/>
      <c r="CM105" s="158"/>
      <c r="CN105" s="159"/>
      <c r="CO105" s="11"/>
      <c r="CP105" s="12"/>
      <c r="CQ105" s="12"/>
      <c r="CR105" s="12"/>
      <c r="CS105" s="12"/>
      <c r="CT105" s="12"/>
      <c r="CU105" s="12"/>
      <c r="CV105" s="12"/>
      <c r="CW105" s="12"/>
      <c r="CZ105" s="12"/>
      <c r="DA105" s="12"/>
      <c r="DB105" s="12"/>
      <c r="DC105" s="12"/>
      <c r="DD105" s="12"/>
      <c r="DE105" s="12"/>
      <c r="DF105" s="12"/>
      <c r="DG105" s="12"/>
    </row>
    <row r="106" spans="5:111" ht="6.95" customHeight="1">
      <c r="E106" s="187"/>
      <c r="F106" s="188"/>
      <c r="G106" s="142"/>
      <c r="H106" s="143"/>
      <c r="I106" s="143"/>
      <c r="J106" s="143"/>
      <c r="K106" s="144"/>
      <c r="L106" s="409"/>
      <c r="M106" s="410"/>
      <c r="N106" s="410"/>
      <c r="O106" s="410"/>
      <c r="P106" s="410"/>
      <c r="Q106" s="410"/>
      <c r="R106" s="410"/>
      <c r="S106" s="410"/>
      <c r="T106" s="410"/>
      <c r="U106" s="410"/>
      <c r="V106" s="411"/>
      <c r="W106" s="432"/>
      <c r="X106" s="433"/>
      <c r="Y106" s="433"/>
      <c r="Z106" s="433"/>
      <c r="AA106" s="433"/>
      <c r="AB106" s="433"/>
      <c r="AC106" s="433"/>
      <c r="AD106" s="433"/>
      <c r="AE106" s="433"/>
      <c r="AF106" s="433"/>
      <c r="AG106" s="433"/>
      <c r="AH106" s="433"/>
      <c r="AI106" s="433"/>
      <c r="AJ106" s="64"/>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9"/>
      <c r="BH106" s="445"/>
      <c r="BI106" s="354"/>
      <c r="BJ106" s="115"/>
      <c r="BK106" s="115"/>
      <c r="BL106" s="115"/>
      <c r="BM106" s="115"/>
      <c r="BN106" s="354"/>
      <c r="BO106" s="354"/>
      <c r="BP106" s="354"/>
      <c r="BQ106" s="354"/>
      <c r="BR106" s="354"/>
      <c r="BS106" s="115"/>
      <c r="BT106" s="115"/>
      <c r="BU106" s="115"/>
      <c r="BV106" s="115"/>
      <c r="BW106" s="438"/>
      <c r="BX106" s="439"/>
      <c r="BY106" s="439"/>
      <c r="BZ106" s="439"/>
      <c r="CA106" s="439"/>
      <c r="CB106" s="440"/>
      <c r="CC106" s="440"/>
      <c r="CD106" s="440"/>
      <c r="CE106" s="440"/>
      <c r="CF106" s="440"/>
      <c r="CG106" s="440"/>
      <c r="CH106" s="440"/>
      <c r="CI106" s="440"/>
      <c r="CJ106" s="440"/>
      <c r="CK106" s="441"/>
      <c r="CL106" s="160"/>
      <c r="CM106" s="161"/>
      <c r="CN106" s="162"/>
      <c r="CO106" s="11"/>
      <c r="CP106" s="12"/>
      <c r="CQ106" s="12"/>
      <c r="CR106" s="12"/>
      <c r="CS106" s="12"/>
      <c r="CT106" s="12"/>
      <c r="CU106" s="12"/>
      <c r="CV106" s="12"/>
      <c r="CW106" s="12"/>
      <c r="CZ106" s="12"/>
      <c r="DA106" s="12"/>
      <c r="DB106" s="12"/>
      <c r="DC106" s="11"/>
      <c r="DD106" s="11"/>
      <c r="DE106" s="11"/>
      <c r="DF106" s="11"/>
      <c r="DG106" s="12"/>
    </row>
    <row r="107" spans="5:111" ht="6.95" customHeight="1">
      <c r="E107" s="187"/>
      <c r="F107" s="188"/>
      <c r="G107" s="142"/>
      <c r="H107" s="143"/>
      <c r="I107" s="143"/>
      <c r="J107" s="143"/>
      <c r="K107" s="144"/>
      <c r="L107" s="404" t="s">
        <v>187</v>
      </c>
      <c r="M107" s="405"/>
      <c r="N107" s="405"/>
      <c r="O107" s="405"/>
      <c r="P107" s="405"/>
      <c r="Q107" s="405"/>
      <c r="R107" s="405"/>
      <c r="S107" s="405"/>
      <c r="T107" s="405"/>
      <c r="U107" s="405"/>
      <c r="V107" s="406"/>
      <c r="W107" s="401" t="s">
        <v>66</v>
      </c>
      <c r="X107" s="402"/>
      <c r="Y107" s="402"/>
      <c r="Z107" s="402"/>
      <c r="AA107" s="402"/>
      <c r="AB107" s="402"/>
      <c r="AC107" s="402"/>
      <c r="AD107" s="402"/>
      <c r="AE107" s="402"/>
      <c r="AF107" s="402"/>
      <c r="AG107" s="402"/>
      <c r="AH107" s="402"/>
      <c r="AI107" s="403"/>
      <c r="AJ107" s="393" t="str">
        <f>IF(OR(AK5="認定番号",AK5=""),"?",VLOOKUP(AK5,DB32:DQ45,15,FALSE))</f>
        <v>要是正：隙間が3mm未満であること。（治工具1段目が入らないこと。）</v>
      </c>
      <c r="AK107" s="394"/>
      <c r="AL107" s="394"/>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395"/>
      <c r="BH107" s="124"/>
      <c r="BI107" s="345" t="s">
        <v>93</v>
      </c>
      <c r="BJ107" s="345"/>
      <c r="BK107" s="345"/>
      <c r="BL107" s="88"/>
      <c r="BM107" s="88"/>
      <c r="BN107" s="88"/>
      <c r="BO107" s="88"/>
      <c r="BP107" s="88"/>
      <c r="BQ107" s="88"/>
      <c r="BR107" s="90"/>
      <c r="BS107" s="90"/>
      <c r="BT107" s="90"/>
      <c r="BU107" s="125"/>
      <c r="BV107" s="126"/>
      <c r="BW107" s="446" t="str">
        <f>IF(BI109="","",IF(BI109=CY47,"〇",""))</f>
        <v/>
      </c>
      <c r="BX107" s="415"/>
      <c r="BY107" s="415"/>
      <c r="BZ107" s="415"/>
      <c r="CA107" s="415"/>
      <c r="CB107" s="415" t="str">
        <f>IF(BI109="","",IF(BI109=CY48,"〇",""))</f>
        <v/>
      </c>
      <c r="CC107" s="415"/>
      <c r="CD107" s="415"/>
      <c r="CE107" s="415"/>
      <c r="CF107" s="415"/>
      <c r="CG107" s="415" t="str">
        <f>IF(BI109="","",IF(BI109=CY49,"〇",""))</f>
        <v/>
      </c>
      <c r="CH107" s="415"/>
      <c r="CI107" s="415"/>
      <c r="CJ107" s="415"/>
      <c r="CK107" s="416"/>
      <c r="CL107" s="154" t="s">
        <v>94</v>
      </c>
      <c r="CM107" s="155"/>
      <c r="CN107" s="156"/>
      <c r="CO107" s="11"/>
      <c r="CP107" s="12"/>
      <c r="CQ107" s="12"/>
      <c r="CR107" s="12"/>
      <c r="CS107" s="12"/>
      <c r="CT107" s="12"/>
      <c r="CU107" s="12"/>
      <c r="CV107" s="12"/>
      <c r="CW107" s="12"/>
      <c r="CZ107" s="12"/>
      <c r="DA107" s="12"/>
      <c r="DB107" s="15"/>
      <c r="DC107" s="12"/>
      <c r="DD107" s="12"/>
      <c r="DE107" s="12"/>
      <c r="DF107" s="12"/>
      <c r="DG107" s="12"/>
    </row>
    <row r="108" spans="5:111" ht="6.95" customHeight="1">
      <c r="E108" s="187"/>
      <c r="F108" s="188"/>
      <c r="G108" s="142"/>
      <c r="H108" s="143"/>
      <c r="I108" s="143"/>
      <c r="J108" s="143"/>
      <c r="K108" s="144"/>
      <c r="L108" s="142"/>
      <c r="M108" s="143"/>
      <c r="N108" s="143"/>
      <c r="O108" s="143"/>
      <c r="P108" s="143"/>
      <c r="Q108" s="143"/>
      <c r="R108" s="143"/>
      <c r="S108" s="143"/>
      <c r="T108" s="143"/>
      <c r="U108" s="143"/>
      <c r="V108" s="144"/>
      <c r="W108" s="157"/>
      <c r="X108" s="158"/>
      <c r="Y108" s="158"/>
      <c r="Z108" s="158"/>
      <c r="AA108" s="158"/>
      <c r="AB108" s="158"/>
      <c r="AC108" s="158"/>
      <c r="AD108" s="158"/>
      <c r="AE108" s="158"/>
      <c r="AF108" s="158"/>
      <c r="AG108" s="158"/>
      <c r="AH108" s="158"/>
      <c r="AI108" s="159"/>
      <c r="AJ108" s="396"/>
      <c r="AK108" s="397"/>
      <c r="AL108" s="397"/>
      <c r="AM108" s="397"/>
      <c r="AN108" s="397"/>
      <c r="AO108" s="397"/>
      <c r="AP108" s="397"/>
      <c r="AQ108" s="397"/>
      <c r="AR108" s="397"/>
      <c r="AS108" s="397"/>
      <c r="AT108" s="397"/>
      <c r="AU108" s="397"/>
      <c r="AV108" s="397"/>
      <c r="AW108" s="397"/>
      <c r="AX108" s="397"/>
      <c r="AY108" s="397"/>
      <c r="AZ108" s="397"/>
      <c r="BA108" s="397"/>
      <c r="BB108" s="397"/>
      <c r="BC108" s="397"/>
      <c r="BD108" s="397"/>
      <c r="BE108" s="397"/>
      <c r="BF108" s="397"/>
      <c r="BG108" s="398"/>
      <c r="BH108" s="107"/>
      <c r="BI108" s="180"/>
      <c r="BJ108" s="180"/>
      <c r="BK108" s="180"/>
      <c r="BL108" s="127"/>
      <c r="BM108" s="127"/>
      <c r="BN108" s="127"/>
      <c r="BO108" s="127"/>
      <c r="BP108" s="127"/>
      <c r="BQ108" s="127"/>
      <c r="BR108" s="127"/>
      <c r="BS108" s="127"/>
      <c r="BT108" s="127"/>
      <c r="BU108" s="127"/>
      <c r="BV108" s="108"/>
      <c r="BW108" s="202"/>
      <c r="BX108" s="203"/>
      <c r="BY108" s="203"/>
      <c r="BZ108" s="203"/>
      <c r="CA108" s="203"/>
      <c r="CB108" s="203"/>
      <c r="CC108" s="203"/>
      <c r="CD108" s="203"/>
      <c r="CE108" s="203"/>
      <c r="CF108" s="203"/>
      <c r="CG108" s="203"/>
      <c r="CH108" s="203"/>
      <c r="CI108" s="203"/>
      <c r="CJ108" s="203"/>
      <c r="CK108" s="232"/>
      <c r="CL108" s="157"/>
      <c r="CM108" s="158"/>
      <c r="CN108" s="159"/>
      <c r="CO108" s="11"/>
      <c r="CP108" s="12"/>
      <c r="CQ108" s="12"/>
      <c r="CR108" s="12"/>
      <c r="CS108" s="12"/>
      <c r="CT108" s="4"/>
      <c r="CU108" s="4"/>
      <c r="CV108" s="4"/>
      <c r="CW108" s="4"/>
      <c r="CZ108" s="12"/>
      <c r="DA108" s="12"/>
      <c r="DB108" s="15"/>
      <c r="DC108" s="12"/>
      <c r="DD108" s="12"/>
      <c r="DE108" s="12"/>
      <c r="DF108" s="12"/>
      <c r="DG108" s="12"/>
    </row>
    <row r="109" spans="5:111" ht="6.95" customHeight="1">
      <c r="E109" s="187"/>
      <c r="F109" s="188"/>
      <c r="G109" s="142"/>
      <c r="H109" s="143"/>
      <c r="I109" s="143"/>
      <c r="J109" s="143"/>
      <c r="K109" s="144"/>
      <c r="L109" s="142"/>
      <c r="M109" s="143"/>
      <c r="N109" s="143"/>
      <c r="O109" s="143"/>
      <c r="P109" s="143"/>
      <c r="Q109" s="143"/>
      <c r="R109" s="143"/>
      <c r="S109" s="143"/>
      <c r="T109" s="143"/>
      <c r="U109" s="143"/>
      <c r="V109" s="144"/>
      <c r="W109" s="157"/>
      <c r="X109" s="158"/>
      <c r="Y109" s="158"/>
      <c r="Z109" s="158"/>
      <c r="AA109" s="158"/>
      <c r="AB109" s="158"/>
      <c r="AC109" s="158"/>
      <c r="AD109" s="158"/>
      <c r="AE109" s="158"/>
      <c r="AF109" s="158"/>
      <c r="AG109" s="158"/>
      <c r="AH109" s="158"/>
      <c r="AI109" s="159"/>
      <c r="AJ109" s="396"/>
      <c r="AK109" s="397"/>
      <c r="AL109" s="397"/>
      <c r="AM109" s="397"/>
      <c r="AN109" s="397"/>
      <c r="AO109" s="397"/>
      <c r="AP109" s="397"/>
      <c r="AQ109" s="397"/>
      <c r="AR109" s="397"/>
      <c r="AS109" s="397"/>
      <c r="AT109" s="397"/>
      <c r="AU109" s="397"/>
      <c r="AV109" s="397"/>
      <c r="AW109" s="397"/>
      <c r="AX109" s="397"/>
      <c r="AY109" s="397"/>
      <c r="AZ109" s="397"/>
      <c r="BA109" s="397"/>
      <c r="BB109" s="397"/>
      <c r="BC109" s="397"/>
      <c r="BD109" s="397"/>
      <c r="BE109" s="397"/>
      <c r="BF109" s="397"/>
      <c r="BG109" s="398"/>
      <c r="BH109" s="107"/>
      <c r="BI109" s="434"/>
      <c r="BJ109" s="434"/>
      <c r="BK109" s="434"/>
      <c r="BL109" s="434"/>
      <c r="BM109" s="434"/>
      <c r="BN109" s="434"/>
      <c r="BO109" s="434"/>
      <c r="BP109" s="434"/>
      <c r="BQ109" s="434"/>
      <c r="BR109" s="434"/>
      <c r="BS109" s="434"/>
      <c r="BT109" s="434"/>
      <c r="BU109" s="434"/>
      <c r="BV109" s="108"/>
      <c r="BW109" s="202"/>
      <c r="BX109" s="203"/>
      <c r="BY109" s="203"/>
      <c r="BZ109" s="203"/>
      <c r="CA109" s="203"/>
      <c r="CB109" s="203"/>
      <c r="CC109" s="203"/>
      <c r="CD109" s="203"/>
      <c r="CE109" s="203"/>
      <c r="CF109" s="203"/>
      <c r="CG109" s="203"/>
      <c r="CH109" s="203"/>
      <c r="CI109" s="203"/>
      <c r="CJ109" s="203"/>
      <c r="CK109" s="232"/>
      <c r="CL109" s="157"/>
      <c r="CM109" s="158"/>
      <c r="CN109" s="159"/>
      <c r="CO109" s="11"/>
      <c r="CP109" s="12"/>
      <c r="CQ109" s="12"/>
      <c r="CR109" s="12"/>
      <c r="CS109" s="12"/>
      <c r="CT109" s="4"/>
      <c r="CU109" s="4"/>
      <c r="CV109" s="4"/>
      <c r="CW109" s="4"/>
      <c r="CZ109" s="12"/>
      <c r="DA109" s="12"/>
      <c r="DB109" s="15"/>
      <c r="DC109" s="12"/>
      <c r="DD109" s="12"/>
      <c r="DE109" s="12"/>
      <c r="DF109" s="12"/>
      <c r="DG109" s="12"/>
    </row>
    <row r="110" spans="5:111" ht="6.95" customHeight="1">
      <c r="E110" s="187"/>
      <c r="F110" s="188"/>
      <c r="G110" s="142"/>
      <c r="H110" s="143"/>
      <c r="I110" s="143"/>
      <c r="J110" s="143"/>
      <c r="K110" s="144"/>
      <c r="L110" s="142"/>
      <c r="M110" s="143"/>
      <c r="N110" s="143"/>
      <c r="O110" s="143"/>
      <c r="P110" s="143"/>
      <c r="Q110" s="143"/>
      <c r="R110" s="143"/>
      <c r="S110" s="143"/>
      <c r="T110" s="143"/>
      <c r="U110" s="143"/>
      <c r="V110" s="144"/>
      <c r="W110" s="157"/>
      <c r="X110" s="158"/>
      <c r="Y110" s="158"/>
      <c r="Z110" s="158"/>
      <c r="AA110" s="158"/>
      <c r="AB110" s="158"/>
      <c r="AC110" s="158"/>
      <c r="AD110" s="158"/>
      <c r="AE110" s="158"/>
      <c r="AF110" s="158"/>
      <c r="AG110" s="158"/>
      <c r="AH110" s="158"/>
      <c r="AI110" s="159"/>
      <c r="AJ110" s="396"/>
      <c r="AK110" s="397"/>
      <c r="AL110" s="397"/>
      <c r="AM110" s="397"/>
      <c r="AN110" s="397"/>
      <c r="AO110" s="397"/>
      <c r="AP110" s="397"/>
      <c r="AQ110" s="397"/>
      <c r="AR110" s="397"/>
      <c r="AS110" s="397"/>
      <c r="AT110" s="397"/>
      <c r="AU110" s="397"/>
      <c r="AV110" s="397"/>
      <c r="AW110" s="397"/>
      <c r="AX110" s="397"/>
      <c r="AY110" s="397"/>
      <c r="AZ110" s="397"/>
      <c r="BA110" s="397"/>
      <c r="BB110" s="397"/>
      <c r="BC110" s="397"/>
      <c r="BD110" s="397"/>
      <c r="BE110" s="397"/>
      <c r="BF110" s="397"/>
      <c r="BG110" s="398"/>
      <c r="BH110" s="107"/>
      <c r="BI110" s="434"/>
      <c r="BJ110" s="434"/>
      <c r="BK110" s="434"/>
      <c r="BL110" s="434"/>
      <c r="BM110" s="434"/>
      <c r="BN110" s="434"/>
      <c r="BO110" s="434"/>
      <c r="BP110" s="434"/>
      <c r="BQ110" s="434"/>
      <c r="BR110" s="434"/>
      <c r="BS110" s="434"/>
      <c r="BT110" s="434"/>
      <c r="BU110" s="434"/>
      <c r="BV110" s="108"/>
      <c r="BW110" s="202"/>
      <c r="BX110" s="203"/>
      <c r="BY110" s="203"/>
      <c r="BZ110" s="203"/>
      <c r="CA110" s="203"/>
      <c r="CB110" s="203"/>
      <c r="CC110" s="203"/>
      <c r="CD110" s="203"/>
      <c r="CE110" s="203"/>
      <c r="CF110" s="203"/>
      <c r="CG110" s="203"/>
      <c r="CH110" s="203"/>
      <c r="CI110" s="203"/>
      <c r="CJ110" s="203"/>
      <c r="CK110" s="232"/>
      <c r="CL110" s="157"/>
      <c r="CM110" s="158"/>
      <c r="CN110" s="159"/>
      <c r="CO110" s="11"/>
      <c r="CP110" s="12"/>
      <c r="CQ110" s="12"/>
      <c r="CR110" s="12"/>
      <c r="CS110" s="12"/>
      <c r="CT110" s="4"/>
      <c r="CU110" s="4"/>
      <c r="CV110" s="4"/>
      <c r="CW110" s="4"/>
      <c r="CZ110" s="12"/>
      <c r="DA110" s="12"/>
      <c r="DB110" s="15"/>
      <c r="DC110" s="12"/>
      <c r="DD110" s="12"/>
      <c r="DE110" s="12"/>
      <c r="DF110" s="12"/>
      <c r="DG110" s="12"/>
    </row>
    <row r="111" spans="5:111" ht="6.95" customHeight="1">
      <c r="E111" s="187"/>
      <c r="F111" s="188"/>
      <c r="G111" s="142"/>
      <c r="H111" s="143"/>
      <c r="I111" s="143"/>
      <c r="J111" s="143"/>
      <c r="K111" s="144"/>
      <c r="L111" s="142"/>
      <c r="M111" s="143"/>
      <c r="N111" s="143"/>
      <c r="O111" s="143"/>
      <c r="P111" s="143"/>
      <c r="Q111" s="143"/>
      <c r="R111" s="143"/>
      <c r="S111" s="143"/>
      <c r="T111" s="143"/>
      <c r="U111" s="143"/>
      <c r="V111" s="144"/>
      <c r="W111" s="157"/>
      <c r="X111" s="158"/>
      <c r="Y111" s="158"/>
      <c r="Z111" s="158"/>
      <c r="AA111" s="158"/>
      <c r="AB111" s="158"/>
      <c r="AC111" s="158"/>
      <c r="AD111" s="158"/>
      <c r="AE111" s="158"/>
      <c r="AF111" s="158"/>
      <c r="AG111" s="158"/>
      <c r="AH111" s="158"/>
      <c r="AI111" s="159"/>
      <c r="AJ111" s="420" t="str">
        <f>IF(OR(AK5="認定番号",AK5=""),"?",VLOOKUP(AK5,DB32:DQ45,16,FALSE))</f>
        <v>要重点点検：隙間が3.5mm未満であること。（治工具1段目が入るが2段目が入らないこと。）</v>
      </c>
      <c r="AK111" s="421"/>
      <c r="AL111" s="421"/>
      <c r="AM111" s="421"/>
      <c r="AN111" s="421"/>
      <c r="AO111" s="421"/>
      <c r="AP111" s="421"/>
      <c r="AQ111" s="421"/>
      <c r="AR111" s="421"/>
      <c r="AS111" s="421"/>
      <c r="AT111" s="421"/>
      <c r="AU111" s="421"/>
      <c r="AV111" s="421"/>
      <c r="AW111" s="421"/>
      <c r="AX111" s="421"/>
      <c r="AY111" s="421"/>
      <c r="AZ111" s="421"/>
      <c r="BA111" s="421"/>
      <c r="BB111" s="421"/>
      <c r="BC111" s="421"/>
      <c r="BD111" s="421"/>
      <c r="BE111" s="421"/>
      <c r="BF111" s="421"/>
      <c r="BG111" s="422"/>
      <c r="BH111" s="107"/>
      <c r="BI111" s="434"/>
      <c r="BJ111" s="434"/>
      <c r="BK111" s="434"/>
      <c r="BL111" s="434"/>
      <c r="BM111" s="434"/>
      <c r="BN111" s="434"/>
      <c r="BO111" s="434"/>
      <c r="BP111" s="434"/>
      <c r="BQ111" s="434"/>
      <c r="BR111" s="434"/>
      <c r="BS111" s="434"/>
      <c r="BT111" s="434"/>
      <c r="BU111" s="434"/>
      <c r="BV111" s="108"/>
      <c r="BW111" s="202"/>
      <c r="BX111" s="203"/>
      <c r="BY111" s="203"/>
      <c r="BZ111" s="203"/>
      <c r="CA111" s="203"/>
      <c r="CB111" s="203"/>
      <c r="CC111" s="203"/>
      <c r="CD111" s="203"/>
      <c r="CE111" s="203"/>
      <c r="CF111" s="203"/>
      <c r="CG111" s="203"/>
      <c r="CH111" s="203"/>
      <c r="CI111" s="203"/>
      <c r="CJ111" s="203"/>
      <c r="CK111" s="232"/>
      <c r="CL111" s="157"/>
      <c r="CM111" s="158"/>
      <c r="CN111" s="159"/>
      <c r="CO111" s="18"/>
      <c r="CP111" s="12"/>
      <c r="CQ111" s="12"/>
      <c r="CR111" s="12"/>
      <c r="CS111" s="12"/>
      <c r="CT111" s="4"/>
      <c r="CU111" s="4"/>
      <c r="CV111" s="4"/>
      <c r="CW111" s="4"/>
      <c r="CZ111" s="12"/>
      <c r="DA111" s="12"/>
      <c r="DB111" s="15"/>
      <c r="DC111" s="12"/>
      <c r="DD111" s="12"/>
      <c r="DE111" s="12"/>
      <c r="DF111" s="12"/>
      <c r="DG111" s="12"/>
    </row>
    <row r="112" spans="5:111" ht="6.95" customHeight="1">
      <c r="E112" s="187"/>
      <c r="F112" s="188"/>
      <c r="G112" s="142"/>
      <c r="H112" s="143"/>
      <c r="I112" s="143"/>
      <c r="J112" s="143"/>
      <c r="K112" s="144"/>
      <c r="L112" s="142"/>
      <c r="M112" s="143"/>
      <c r="N112" s="143"/>
      <c r="O112" s="143"/>
      <c r="P112" s="143"/>
      <c r="Q112" s="143"/>
      <c r="R112" s="143"/>
      <c r="S112" s="143"/>
      <c r="T112" s="143"/>
      <c r="U112" s="143"/>
      <c r="V112" s="144"/>
      <c r="W112" s="157"/>
      <c r="X112" s="158"/>
      <c r="Y112" s="158"/>
      <c r="Z112" s="158"/>
      <c r="AA112" s="158"/>
      <c r="AB112" s="158"/>
      <c r="AC112" s="158"/>
      <c r="AD112" s="158"/>
      <c r="AE112" s="158"/>
      <c r="AF112" s="158"/>
      <c r="AG112" s="158"/>
      <c r="AH112" s="158"/>
      <c r="AI112" s="159"/>
      <c r="AJ112" s="420"/>
      <c r="AK112" s="421"/>
      <c r="AL112" s="421"/>
      <c r="AM112" s="421"/>
      <c r="AN112" s="421"/>
      <c r="AO112" s="421"/>
      <c r="AP112" s="421"/>
      <c r="AQ112" s="421"/>
      <c r="AR112" s="421"/>
      <c r="AS112" s="421"/>
      <c r="AT112" s="421"/>
      <c r="AU112" s="421"/>
      <c r="AV112" s="421"/>
      <c r="AW112" s="421"/>
      <c r="AX112" s="421"/>
      <c r="AY112" s="421"/>
      <c r="AZ112" s="421"/>
      <c r="BA112" s="421"/>
      <c r="BB112" s="421"/>
      <c r="BC112" s="421"/>
      <c r="BD112" s="421"/>
      <c r="BE112" s="421"/>
      <c r="BF112" s="421"/>
      <c r="BG112" s="422"/>
      <c r="BH112" s="107"/>
      <c r="BI112" s="434"/>
      <c r="BJ112" s="434"/>
      <c r="BK112" s="434"/>
      <c r="BL112" s="434"/>
      <c r="BM112" s="434"/>
      <c r="BN112" s="434"/>
      <c r="BO112" s="434"/>
      <c r="BP112" s="434"/>
      <c r="BQ112" s="434"/>
      <c r="BR112" s="434"/>
      <c r="BS112" s="434"/>
      <c r="BT112" s="434"/>
      <c r="BU112" s="434"/>
      <c r="BV112" s="108"/>
      <c r="BW112" s="202"/>
      <c r="BX112" s="203"/>
      <c r="BY112" s="203"/>
      <c r="BZ112" s="203"/>
      <c r="CA112" s="203"/>
      <c r="CB112" s="203"/>
      <c r="CC112" s="203"/>
      <c r="CD112" s="203"/>
      <c r="CE112" s="203"/>
      <c r="CF112" s="203"/>
      <c r="CG112" s="203"/>
      <c r="CH112" s="203"/>
      <c r="CI112" s="203"/>
      <c r="CJ112" s="203"/>
      <c r="CK112" s="232"/>
      <c r="CL112" s="157"/>
      <c r="CM112" s="158"/>
      <c r="CN112" s="159"/>
      <c r="CO112" s="18"/>
      <c r="CP112" s="4"/>
      <c r="CQ112" s="12"/>
      <c r="CR112" s="12"/>
      <c r="CS112" s="12"/>
      <c r="CT112" s="4"/>
      <c r="CU112" s="4"/>
      <c r="CV112" s="4"/>
      <c r="CW112" s="4"/>
      <c r="CZ112" s="12"/>
      <c r="DA112" s="12"/>
      <c r="DB112" s="15"/>
      <c r="DC112" s="12"/>
      <c r="DD112" s="12"/>
      <c r="DE112" s="12"/>
      <c r="DF112" s="12"/>
      <c r="DG112" s="12"/>
    </row>
    <row r="113" spans="3:111" ht="6.95" customHeight="1">
      <c r="E113" s="187"/>
      <c r="F113" s="188"/>
      <c r="G113" s="142"/>
      <c r="H113" s="143"/>
      <c r="I113" s="143"/>
      <c r="J113" s="143"/>
      <c r="K113" s="144"/>
      <c r="L113" s="142"/>
      <c r="M113" s="143"/>
      <c r="N113" s="143"/>
      <c r="O113" s="143"/>
      <c r="P113" s="143"/>
      <c r="Q113" s="143"/>
      <c r="R113" s="143"/>
      <c r="S113" s="143"/>
      <c r="T113" s="143"/>
      <c r="U113" s="143"/>
      <c r="V113" s="144"/>
      <c r="W113" s="157"/>
      <c r="X113" s="158"/>
      <c r="Y113" s="158"/>
      <c r="Z113" s="158"/>
      <c r="AA113" s="158"/>
      <c r="AB113" s="158"/>
      <c r="AC113" s="158"/>
      <c r="AD113" s="158"/>
      <c r="AE113" s="158"/>
      <c r="AF113" s="158"/>
      <c r="AG113" s="158"/>
      <c r="AH113" s="158"/>
      <c r="AI113" s="159"/>
      <c r="AJ113" s="420"/>
      <c r="AK113" s="421"/>
      <c r="AL113" s="421"/>
      <c r="AM113" s="421"/>
      <c r="AN113" s="421"/>
      <c r="AO113" s="421"/>
      <c r="AP113" s="421"/>
      <c r="AQ113" s="421"/>
      <c r="AR113" s="421"/>
      <c r="AS113" s="421"/>
      <c r="AT113" s="421"/>
      <c r="AU113" s="421"/>
      <c r="AV113" s="421"/>
      <c r="AW113" s="421"/>
      <c r="AX113" s="421"/>
      <c r="AY113" s="421"/>
      <c r="AZ113" s="421"/>
      <c r="BA113" s="421"/>
      <c r="BB113" s="421"/>
      <c r="BC113" s="421"/>
      <c r="BD113" s="421"/>
      <c r="BE113" s="421"/>
      <c r="BF113" s="421"/>
      <c r="BG113" s="422"/>
      <c r="BH113" s="107"/>
      <c r="BI113" s="434"/>
      <c r="BJ113" s="434"/>
      <c r="BK113" s="434"/>
      <c r="BL113" s="434"/>
      <c r="BM113" s="434"/>
      <c r="BN113" s="434"/>
      <c r="BO113" s="434"/>
      <c r="BP113" s="434"/>
      <c r="BQ113" s="434"/>
      <c r="BR113" s="434"/>
      <c r="BS113" s="434"/>
      <c r="BT113" s="434"/>
      <c r="BU113" s="434"/>
      <c r="BV113" s="108"/>
      <c r="BW113" s="202"/>
      <c r="BX113" s="203"/>
      <c r="BY113" s="203"/>
      <c r="BZ113" s="203"/>
      <c r="CA113" s="203"/>
      <c r="CB113" s="203"/>
      <c r="CC113" s="203"/>
      <c r="CD113" s="203"/>
      <c r="CE113" s="203"/>
      <c r="CF113" s="203"/>
      <c r="CG113" s="203"/>
      <c r="CH113" s="203"/>
      <c r="CI113" s="203"/>
      <c r="CJ113" s="203"/>
      <c r="CK113" s="232"/>
      <c r="CL113" s="157"/>
      <c r="CM113" s="158"/>
      <c r="CN113" s="159"/>
      <c r="CO113" s="18"/>
      <c r="CP113" s="4"/>
      <c r="CQ113" s="12"/>
      <c r="CR113" s="12"/>
      <c r="CS113" s="12"/>
      <c r="CT113" s="4"/>
      <c r="CU113" s="4"/>
      <c r="CV113" s="4"/>
      <c r="CW113" s="4"/>
      <c r="CZ113" s="12"/>
      <c r="DA113" s="12"/>
      <c r="DB113" s="15"/>
      <c r="DC113" s="12"/>
      <c r="DD113" s="12"/>
      <c r="DE113" s="12"/>
      <c r="DF113" s="12"/>
      <c r="DG113" s="12"/>
    </row>
    <row r="114" spans="3:111" ht="6.95" customHeight="1">
      <c r="E114" s="187"/>
      <c r="F114" s="188"/>
      <c r="G114" s="142"/>
      <c r="H114" s="143"/>
      <c r="I114" s="143"/>
      <c r="J114" s="143"/>
      <c r="K114" s="144"/>
      <c r="L114" s="142"/>
      <c r="M114" s="143"/>
      <c r="N114" s="143"/>
      <c r="O114" s="143"/>
      <c r="P114" s="143"/>
      <c r="Q114" s="143"/>
      <c r="R114" s="143"/>
      <c r="S114" s="143"/>
      <c r="T114" s="143"/>
      <c r="U114" s="143"/>
      <c r="V114" s="144"/>
      <c r="W114" s="157"/>
      <c r="X114" s="158"/>
      <c r="Y114" s="158"/>
      <c r="Z114" s="158"/>
      <c r="AA114" s="158"/>
      <c r="AB114" s="158"/>
      <c r="AC114" s="158"/>
      <c r="AD114" s="158"/>
      <c r="AE114" s="158"/>
      <c r="AF114" s="158"/>
      <c r="AG114" s="158"/>
      <c r="AH114" s="158"/>
      <c r="AI114" s="159"/>
      <c r="AJ114" s="420"/>
      <c r="AK114" s="421"/>
      <c r="AL114" s="421"/>
      <c r="AM114" s="421"/>
      <c r="AN114" s="421"/>
      <c r="AO114" s="421"/>
      <c r="AP114" s="421"/>
      <c r="AQ114" s="421"/>
      <c r="AR114" s="421"/>
      <c r="AS114" s="421"/>
      <c r="AT114" s="421"/>
      <c r="AU114" s="421"/>
      <c r="AV114" s="421"/>
      <c r="AW114" s="421"/>
      <c r="AX114" s="421"/>
      <c r="AY114" s="421"/>
      <c r="AZ114" s="421"/>
      <c r="BA114" s="421"/>
      <c r="BB114" s="421"/>
      <c r="BC114" s="421"/>
      <c r="BD114" s="421"/>
      <c r="BE114" s="421"/>
      <c r="BF114" s="421"/>
      <c r="BG114" s="422"/>
      <c r="BH114" s="107"/>
      <c r="BI114" s="435"/>
      <c r="BJ114" s="435"/>
      <c r="BK114" s="435"/>
      <c r="BL114" s="435"/>
      <c r="BM114" s="435"/>
      <c r="BN114" s="435"/>
      <c r="BO114" s="435"/>
      <c r="BP114" s="435"/>
      <c r="BQ114" s="435"/>
      <c r="BR114" s="435"/>
      <c r="BS114" s="435"/>
      <c r="BT114" s="435"/>
      <c r="BU114" s="435"/>
      <c r="BV114" s="108"/>
      <c r="BW114" s="202"/>
      <c r="BX114" s="203"/>
      <c r="BY114" s="203"/>
      <c r="BZ114" s="203"/>
      <c r="CA114" s="203"/>
      <c r="CB114" s="203"/>
      <c r="CC114" s="203"/>
      <c r="CD114" s="203"/>
      <c r="CE114" s="203"/>
      <c r="CF114" s="203"/>
      <c r="CG114" s="203"/>
      <c r="CH114" s="203"/>
      <c r="CI114" s="203"/>
      <c r="CJ114" s="203"/>
      <c r="CK114" s="232"/>
      <c r="CL114" s="157"/>
      <c r="CM114" s="158"/>
      <c r="CN114" s="159"/>
      <c r="CO114" s="18"/>
      <c r="CP114" s="4"/>
      <c r="CQ114" s="12"/>
      <c r="CR114" s="12"/>
      <c r="CS114" s="12"/>
      <c r="CT114" s="4"/>
      <c r="CU114" s="4"/>
      <c r="CV114" s="4"/>
      <c r="CW114" s="4"/>
      <c r="CZ114" s="12"/>
      <c r="DA114" s="12"/>
      <c r="DB114" s="15"/>
      <c r="DC114" s="12"/>
      <c r="DD114" s="12"/>
      <c r="DE114" s="12"/>
      <c r="DF114" s="12"/>
      <c r="DG114" s="12"/>
    </row>
    <row r="115" spans="3:111" ht="6.95" customHeight="1">
      <c r="E115" s="189"/>
      <c r="F115" s="190"/>
      <c r="G115" s="145"/>
      <c r="H115" s="146"/>
      <c r="I115" s="146"/>
      <c r="J115" s="146"/>
      <c r="K115" s="147"/>
      <c r="L115" s="145"/>
      <c r="M115" s="146"/>
      <c r="N115" s="146"/>
      <c r="O115" s="146"/>
      <c r="P115" s="146"/>
      <c r="Q115" s="146"/>
      <c r="R115" s="146"/>
      <c r="S115" s="146"/>
      <c r="T115" s="146"/>
      <c r="U115" s="146"/>
      <c r="V115" s="147"/>
      <c r="W115" s="160"/>
      <c r="X115" s="161"/>
      <c r="Y115" s="161"/>
      <c r="Z115" s="161"/>
      <c r="AA115" s="161"/>
      <c r="AB115" s="161"/>
      <c r="AC115" s="161"/>
      <c r="AD115" s="161"/>
      <c r="AE115" s="161"/>
      <c r="AF115" s="161"/>
      <c r="AG115" s="161"/>
      <c r="AH115" s="161"/>
      <c r="AI115" s="162"/>
      <c r="AJ115" s="423"/>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5"/>
      <c r="BH115" s="128"/>
      <c r="BI115" s="129"/>
      <c r="BJ115" s="129"/>
      <c r="BK115" s="130"/>
      <c r="BL115" s="130"/>
      <c r="BM115" s="130"/>
      <c r="BN115" s="130"/>
      <c r="BO115" s="130"/>
      <c r="BP115" s="130"/>
      <c r="BQ115" s="129"/>
      <c r="BR115" s="129"/>
      <c r="BS115" s="129"/>
      <c r="BT115" s="129"/>
      <c r="BU115" s="129"/>
      <c r="BV115" s="131"/>
      <c r="BW115" s="204"/>
      <c r="BX115" s="205"/>
      <c r="BY115" s="205"/>
      <c r="BZ115" s="205"/>
      <c r="CA115" s="205"/>
      <c r="CB115" s="205"/>
      <c r="CC115" s="205"/>
      <c r="CD115" s="205"/>
      <c r="CE115" s="205"/>
      <c r="CF115" s="205"/>
      <c r="CG115" s="205"/>
      <c r="CH115" s="205"/>
      <c r="CI115" s="205"/>
      <c r="CJ115" s="205"/>
      <c r="CK115" s="306"/>
      <c r="CL115" s="160"/>
      <c r="CM115" s="161"/>
      <c r="CN115" s="162"/>
      <c r="CO115" s="18"/>
      <c r="CP115" s="4"/>
      <c r="CQ115" s="12"/>
      <c r="CR115" s="12"/>
      <c r="CS115" s="12"/>
      <c r="CT115" s="4"/>
      <c r="CU115" s="4"/>
      <c r="CV115" s="4"/>
      <c r="CW115" s="4"/>
      <c r="CZ115" s="12"/>
      <c r="DA115" s="12"/>
      <c r="DB115" s="15"/>
      <c r="DC115" s="12"/>
      <c r="DD115" s="12"/>
      <c r="DE115" s="12"/>
      <c r="DF115" s="12"/>
      <c r="DG115" s="12"/>
    </row>
    <row r="116" spans="3:111" ht="6.95" customHeight="1">
      <c r="E116" s="187" t="s">
        <v>119</v>
      </c>
      <c r="F116" s="188"/>
      <c r="G116" s="228" t="s">
        <v>212</v>
      </c>
      <c r="H116" s="229"/>
      <c r="I116" s="229"/>
      <c r="J116" s="229"/>
      <c r="K116" s="230"/>
      <c r="L116" s="276" t="s">
        <v>117</v>
      </c>
      <c r="M116" s="301"/>
      <c r="N116" s="301"/>
      <c r="O116" s="301"/>
      <c r="P116" s="301"/>
      <c r="Q116" s="301"/>
      <c r="R116" s="301"/>
      <c r="S116" s="301"/>
      <c r="T116" s="301"/>
      <c r="U116" s="301"/>
      <c r="V116" s="302"/>
      <c r="W116" s="228" t="s">
        <v>210</v>
      </c>
      <c r="X116" s="229"/>
      <c r="Y116" s="229"/>
      <c r="Z116" s="229"/>
      <c r="AA116" s="229"/>
      <c r="AB116" s="229"/>
      <c r="AC116" s="229"/>
      <c r="AD116" s="229"/>
      <c r="AE116" s="229"/>
      <c r="AF116" s="229"/>
      <c r="AG116" s="229"/>
      <c r="AH116" s="229"/>
      <c r="AI116" s="230"/>
      <c r="AJ116" s="228" t="s">
        <v>211</v>
      </c>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30"/>
      <c r="BH116" s="346"/>
      <c r="BI116" s="347"/>
      <c r="BJ116" s="347"/>
      <c r="BK116" s="347"/>
      <c r="BL116" s="347"/>
      <c r="BM116" s="347"/>
      <c r="BN116" s="347"/>
      <c r="BO116" s="347"/>
      <c r="BP116" s="347"/>
      <c r="BQ116" s="347"/>
      <c r="BR116" s="347"/>
      <c r="BS116" s="347"/>
      <c r="BT116" s="347"/>
      <c r="BU116" s="347"/>
      <c r="BV116" s="452"/>
      <c r="BW116" s="150"/>
      <c r="BX116" s="151"/>
      <c r="BY116" s="151"/>
      <c r="BZ116" s="151"/>
      <c r="CA116" s="151"/>
      <c r="CB116" s="318" t="s">
        <v>28</v>
      </c>
      <c r="CC116" s="318"/>
      <c r="CD116" s="318"/>
      <c r="CE116" s="318"/>
      <c r="CF116" s="318"/>
      <c r="CG116" s="151"/>
      <c r="CH116" s="151"/>
      <c r="CI116" s="151"/>
      <c r="CJ116" s="151"/>
      <c r="CK116" s="183"/>
      <c r="CL116" s="301" t="s">
        <v>96</v>
      </c>
      <c r="CM116" s="301"/>
      <c r="CN116" s="302"/>
      <c r="CO116" s="18"/>
      <c r="CP116" s="4"/>
      <c r="CQ116" s="12"/>
      <c r="CR116" s="12"/>
      <c r="CS116" s="12"/>
      <c r="CT116" s="4"/>
      <c r="CU116" s="4"/>
      <c r="CV116" s="4"/>
      <c r="CW116" s="4"/>
    </row>
    <row r="117" spans="3:111" ht="6.95" customHeight="1">
      <c r="E117" s="187"/>
      <c r="F117" s="188"/>
      <c r="G117" s="228"/>
      <c r="H117" s="229"/>
      <c r="I117" s="229"/>
      <c r="J117" s="229"/>
      <c r="K117" s="230"/>
      <c r="L117" s="228"/>
      <c r="M117" s="229"/>
      <c r="N117" s="229"/>
      <c r="O117" s="229"/>
      <c r="P117" s="229"/>
      <c r="Q117" s="229"/>
      <c r="R117" s="229"/>
      <c r="S117" s="229"/>
      <c r="T117" s="229"/>
      <c r="U117" s="229"/>
      <c r="V117" s="230"/>
      <c r="W117" s="228"/>
      <c r="X117" s="229"/>
      <c r="Y117" s="229"/>
      <c r="Z117" s="229"/>
      <c r="AA117" s="229"/>
      <c r="AB117" s="229"/>
      <c r="AC117" s="229"/>
      <c r="AD117" s="229"/>
      <c r="AE117" s="229"/>
      <c r="AF117" s="229"/>
      <c r="AG117" s="229"/>
      <c r="AH117" s="229"/>
      <c r="AI117" s="230"/>
      <c r="AJ117" s="228"/>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30"/>
      <c r="BH117" s="346"/>
      <c r="BI117" s="347"/>
      <c r="BJ117" s="347"/>
      <c r="BK117" s="347"/>
      <c r="BL117" s="347"/>
      <c r="BM117" s="347"/>
      <c r="BN117" s="347"/>
      <c r="BO117" s="347"/>
      <c r="BP117" s="347"/>
      <c r="BQ117" s="347"/>
      <c r="BR117" s="347"/>
      <c r="BS117" s="347"/>
      <c r="BT117" s="347"/>
      <c r="BU117" s="347"/>
      <c r="BV117" s="452"/>
      <c r="BW117" s="150"/>
      <c r="BX117" s="151"/>
      <c r="BY117" s="151"/>
      <c r="BZ117" s="151"/>
      <c r="CA117" s="151"/>
      <c r="CB117" s="318"/>
      <c r="CC117" s="318"/>
      <c r="CD117" s="318"/>
      <c r="CE117" s="318"/>
      <c r="CF117" s="318"/>
      <c r="CG117" s="151"/>
      <c r="CH117" s="151"/>
      <c r="CI117" s="151"/>
      <c r="CJ117" s="151"/>
      <c r="CK117" s="183"/>
      <c r="CL117" s="229"/>
      <c r="CM117" s="229"/>
      <c r="CN117" s="230"/>
      <c r="CO117" s="18"/>
      <c r="CP117" s="4"/>
      <c r="CQ117" s="12"/>
      <c r="CR117" s="12"/>
      <c r="CS117" s="12"/>
      <c r="CT117" s="4"/>
      <c r="CU117" s="4"/>
      <c r="CV117" s="4"/>
      <c r="CW117" s="4"/>
    </row>
    <row r="118" spans="3:111" ht="6.95" customHeight="1">
      <c r="C118" s="58"/>
      <c r="D118" s="58"/>
      <c r="E118" s="187"/>
      <c r="F118" s="188"/>
      <c r="G118" s="228"/>
      <c r="H118" s="229"/>
      <c r="I118" s="229"/>
      <c r="J118" s="229"/>
      <c r="K118" s="230"/>
      <c r="L118" s="228"/>
      <c r="M118" s="229"/>
      <c r="N118" s="229"/>
      <c r="O118" s="229"/>
      <c r="P118" s="229"/>
      <c r="Q118" s="229"/>
      <c r="R118" s="229"/>
      <c r="S118" s="229"/>
      <c r="T118" s="229"/>
      <c r="U118" s="229"/>
      <c r="V118" s="230"/>
      <c r="W118" s="228"/>
      <c r="X118" s="229"/>
      <c r="Y118" s="229"/>
      <c r="Z118" s="229"/>
      <c r="AA118" s="229"/>
      <c r="AB118" s="229"/>
      <c r="AC118" s="229"/>
      <c r="AD118" s="229"/>
      <c r="AE118" s="229"/>
      <c r="AF118" s="229"/>
      <c r="AG118" s="229"/>
      <c r="AH118" s="229"/>
      <c r="AI118" s="230"/>
      <c r="AJ118" s="228"/>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30"/>
      <c r="BH118" s="346"/>
      <c r="BI118" s="347"/>
      <c r="BJ118" s="347"/>
      <c r="BK118" s="347"/>
      <c r="BL118" s="347"/>
      <c r="BM118" s="347"/>
      <c r="BN118" s="347"/>
      <c r="BO118" s="347"/>
      <c r="BP118" s="347"/>
      <c r="BQ118" s="347"/>
      <c r="BR118" s="347"/>
      <c r="BS118" s="347"/>
      <c r="BT118" s="347"/>
      <c r="BU118" s="347"/>
      <c r="BV118" s="452"/>
      <c r="BW118" s="150"/>
      <c r="BX118" s="151"/>
      <c r="BY118" s="151"/>
      <c r="BZ118" s="151"/>
      <c r="CA118" s="151"/>
      <c r="CB118" s="318"/>
      <c r="CC118" s="318"/>
      <c r="CD118" s="318"/>
      <c r="CE118" s="318"/>
      <c r="CF118" s="318"/>
      <c r="CG118" s="151"/>
      <c r="CH118" s="151"/>
      <c r="CI118" s="151"/>
      <c r="CJ118" s="151"/>
      <c r="CK118" s="183"/>
      <c r="CL118" s="229"/>
      <c r="CM118" s="229"/>
      <c r="CN118" s="230"/>
      <c r="CO118" s="18"/>
      <c r="CP118" s="4"/>
      <c r="CQ118" s="12"/>
      <c r="CR118" s="12"/>
      <c r="CS118" s="12"/>
      <c r="CT118" s="4"/>
      <c r="CU118" s="4"/>
      <c r="CV118" s="4"/>
      <c r="CW118" s="4"/>
    </row>
    <row r="119" spans="3:111" ht="6.95" customHeight="1">
      <c r="C119" s="58"/>
      <c r="D119" s="58"/>
      <c r="E119" s="187"/>
      <c r="F119" s="188"/>
      <c r="G119" s="228"/>
      <c r="H119" s="229"/>
      <c r="I119" s="229"/>
      <c r="J119" s="229"/>
      <c r="K119" s="230"/>
      <c r="L119" s="228"/>
      <c r="M119" s="229"/>
      <c r="N119" s="229"/>
      <c r="O119" s="229"/>
      <c r="P119" s="229"/>
      <c r="Q119" s="229"/>
      <c r="R119" s="229"/>
      <c r="S119" s="229"/>
      <c r="T119" s="229"/>
      <c r="U119" s="229"/>
      <c r="V119" s="230"/>
      <c r="W119" s="228"/>
      <c r="X119" s="229"/>
      <c r="Y119" s="229"/>
      <c r="Z119" s="229"/>
      <c r="AA119" s="229"/>
      <c r="AB119" s="229"/>
      <c r="AC119" s="229"/>
      <c r="AD119" s="229"/>
      <c r="AE119" s="229"/>
      <c r="AF119" s="229"/>
      <c r="AG119" s="229"/>
      <c r="AH119" s="229"/>
      <c r="AI119" s="230"/>
      <c r="AJ119" s="228"/>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30"/>
      <c r="BH119" s="346"/>
      <c r="BI119" s="347"/>
      <c r="BJ119" s="347"/>
      <c r="BK119" s="347"/>
      <c r="BL119" s="347"/>
      <c r="BM119" s="347"/>
      <c r="BN119" s="347"/>
      <c r="BO119" s="347"/>
      <c r="BP119" s="347"/>
      <c r="BQ119" s="347"/>
      <c r="BR119" s="347"/>
      <c r="BS119" s="347"/>
      <c r="BT119" s="347"/>
      <c r="BU119" s="347"/>
      <c r="BV119" s="452"/>
      <c r="BW119" s="150"/>
      <c r="BX119" s="151"/>
      <c r="BY119" s="151"/>
      <c r="BZ119" s="151"/>
      <c r="CA119" s="151"/>
      <c r="CB119" s="318"/>
      <c r="CC119" s="318"/>
      <c r="CD119" s="318"/>
      <c r="CE119" s="318"/>
      <c r="CF119" s="318"/>
      <c r="CG119" s="151"/>
      <c r="CH119" s="151"/>
      <c r="CI119" s="151"/>
      <c r="CJ119" s="151"/>
      <c r="CK119" s="183"/>
      <c r="CL119" s="229"/>
      <c r="CM119" s="229"/>
      <c r="CN119" s="230"/>
      <c r="CO119" s="18"/>
      <c r="CP119" s="4"/>
      <c r="CQ119" s="12"/>
      <c r="CR119" s="12"/>
      <c r="CS119" s="12"/>
      <c r="CT119" s="4"/>
      <c r="CU119" s="4"/>
      <c r="CV119" s="4"/>
      <c r="CW119" s="4"/>
    </row>
    <row r="120" spans="3:111" ht="6.95" customHeight="1">
      <c r="E120" s="187"/>
      <c r="F120" s="188"/>
      <c r="G120" s="228"/>
      <c r="H120" s="229"/>
      <c r="I120" s="229"/>
      <c r="J120" s="229"/>
      <c r="K120" s="230"/>
      <c r="L120" s="323"/>
      <c r="M120" s="324"/>
      <c r="N120" s="324"/>
      <c r="O120" s="324"/>
      <c r="P120" s="324"/>
      <c r="Q120" s="324"/>
      <c r="R120" s="324"/>
      <c r="S120" s="324"/>
      <c r="T120" s="324"/>
      <c r="U120" s="324"/>
      <c r="V120" s="325"/>
      <c r="W120" s="323"/>
      <c r="X120" s="324"/>
      <c r="Y120" s="324"/>
      <c r="Z120" s="324"/>
      <c r="AA120" s="324"/>
      <c r="AB120" s="324"/>
      <c r="AC120" s="324"/>
      <c r="AD120" s="324"/>
      <c r="AE120" s="324"/>
      <c r="AF120" s="324"/>
      <c r="AG120" s="324"/>
      <c r="AH120" s="324"/>
      <c r="AI120" s="325"/>
      <c r="AJ120" s="323"/>
      <c r="AK120" s="324"/>
      <c r="AL120" s="324"/>
      <c r="AM120" s="324"/>
      <c r="AN120" s="324"/>
      <c r="AO120" s="324"/>
      <c r="AP120" s="324"/>
      <c r="AQ120" s="324"/>
      <c r="AR120" s="324"/>
      <c r="AS120" s="324"/>
      <c r="AT120" s="324"/>
      <c r="AU120" s="324"/>
      <c r="AV120" s="324"/>
      <c r="AW120" s="324"/>
      <c r="AX120" s="324"/>
      <c r="AY120" s="324"/>
      <c r="AZ120" s="324"/>
      <c r="BA120" s="324"/>
      <c r="BB120" s="324"/>
      <c r="BC120" s="324"/>
      <c r="BD120" s="324"/>
      <c r="BE120" s="324"/>
      <c r="BF120" s="324"/>
      <c r="BG120" s="325"/>
      <c r="BH120" s="453"/>
      <c r="BI120" s="454"/>
      <c r="BJ120" s="454"/>
      <c r="BK120" s="454"/>
      <c r="BL120" s="454"/>
      <c r="BM120" s="454"/>
      <c r="BN120" s="454"/>
      <c r="BO120" s="454"/>
      <c r="BP120" s="454"/>
      <c r="BQ120" s="454"/>
      <c r="BR120" s="454"/>
      <c r="BS120" s="454"/>
      <c r="BT120" s="454"/>
      <c r="BU120" s="454"/>
      <c r="BV120" s="455"/>
      <c r="BW120" s="311"/>
      <c r="BX120" s="312"/>
      <c r="BY120" s="312"/>
      <c r="BZ120" s="312"/>
      <c r="CA120" s="312"/>
      <c r="CB120" s="319"/>
      <c r="CC120" s="319"/>
      <c r="CD120" s="319"/>
      <c r="CE120" s="319"/>
      <c r="CF120" s="319"/>
      <c r="CG120" s="312"/>
      <c r="CH120" s="312"/>
      <c r="CI120" s="312"/>
      <c r="CJ120" s="312"/>
      <c r="CK120" s="315"/>
      <c r="CL120" s="303"/>
      <c r="CM120" s="303"/>
      <c r="CN120" s="304"/>
      <c r="CO120" s="18"/>
      <c r="CP120" s="12"/>
      <c r="CQ120" s="4"/>
      <c r="CR120" s="4"/>
      <c r="CS120" s="4"/>
      <c r="CT120" s="4"/>
      <c r="CU120" s="4"/>
      <c r="CV120" s="4"/>
      <c r="CW120" s="4"/>
    </row>
    <row r="121" spans="3:111" ht="6.95" customHeight="1">
      <c r="E121" s="187"/>
      <c r="F121" s="188"/>
      <c r="G121" s="228"/>
      <c r="H121" s="229"/>
      <c r="I121" s="229"/>
      <c r="J121" s="229"/>
      <c r="K121" s="230"/>
      <c r="L121" s="228" t="s">
        <v>118</v>
      </c>
      <c r="M121" s="229"/>
      <c r="N121" s="229"/>
      <c r="O121" s="229"/>
      <c r="P121" s="229"/>
      <c r="Q121" s="229"/>
      <c r="R121" s="229"/>
      <c r="S121" s="229"/>
      <c r="T121" s="229"/>
      <c r="U121" s="229"/>
      <c r="V121" s="230"/>
      <c r="W121" s="225" t="s">
        <v>56</v>
      </c>
      <c r="X121" s="226"/>
      <c r="Y121" s="226"/>
      <c r="Z121" s="226"/>
      <c r="AA121" s="226"/>
      <c r="AB121" s="226"/>
      <c r="AC121" s="226"/>
      <c r="AD121" s="226"/>
      <c r="AE121" s="226"/>
      <c r="AF121" s="226"/>
      <c r="AG121" s="226"/>
      <c r="AH121" s="226"/>
      <c r="AI121" s="227"/>
      <c r="AJ121" s="225" t="s">
        <v>55</v>
      </c>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7"/>
      <c r="BH121" s="124"/>
      <c r="BI121" s="345" t="s">
        <v>53</v>
      </c>
      <c r="BJ121" s="345"/>
      <c r="BK121" s="345"/>
      <c r="BL121" s="345"/>
      <c r="BM121" s="345"/>
      <c r="BN121" s="345"/>
      <c r="BO121" s="316"/>
      <c r="BP121" s="316"/>
      <c r="BQ121" s="316"/>
      <c r="BR121" s="316"/>
      <c r="BS121" s="345" t="s">
        <v>72</v>
      </c>
      <c r="BT121" s="345"/>
      <c r="BU121" s="345"/>
      <c r="BV121" s="132"/>
      <c r="BW121" s="200" t="str">
        <f>IF(OR(BO121="",BO123=""),"",IF(AND(DA66="〇",DA67="〇"),"〇",""))</f>
        <v/>
      </c>
      <c r="BX121" s="201"/>
      <c r="BY121" s="201"/>
      <c r="BZ121" s="201"/>
      <c r="CA121" s="201"/>
      <c r="CB121" s="451" t="s">
        <v>73</v>
      </c>
      <c r="CC121" s="451"/>
      <c r="CD121" s="451"/>
      <c r="CE121" s="451"/>
      <c r="CF121" s="451"/>
      <c r="CG121" s="201" t="str">
        <f>IF(AND(BO121="",BO123=""),"",IF(OR(DB66="〇",DB67="〇"),"〇",""))</f>
        <v/>
      </c>
      <c r="CH121" s="201"/>
      <c r="CI121" s="201"/>
      <c r="CJ121" s="201"/>
      <c r="CK121" s="305"/>
      <c r="CL121" s="301" t="s">
        <v>95</v>
      </c>
      <c r="CM121" s="301"/>
      <c r="CN121" s="302"/>
      <c r="CO121" s="18"/>
      <c r="CP121" s="12"/>
      <c r="CQ121" s="4"/>
      <c r="CR121" s="4"/>
      <c r="CS121" s="4"/>
      <c r="CT121" s="4"/>
      <c r="CU121" s="4"/>
      <c r="CV121" s="4"/>
      <c r="CW121" s="4"/>
    </row>
    <row r="122" spans="3:111" ht="6.95" customHeight="1">
      <c r="E122" s="187"/>
      <c r="F122" s="188"/>
      <c r="G122" s="228"/>
      <c r="H122" s="229"/>
      <c r="I122" s="229"/>
      <c r="J122" s="229"/>
      <c r="K122" s="230"/>
      <c r="L122" s="228"/>
      <c r="M122" s="229"/>
      <c r="N122" s="229"/>
      <c r="O122" s="229"/>
      <c r="P122" s="229"/>
      <c r="Q122" s="229"/>
      <c r="R122" s="229"/>
      <c r="S122" s="229"/>
      <c r="T122" s="229"/>
      <c r="U122" s="229"/>
      <c r="V122" s="230"/>
      <c r="W122" s="228"/>
      <c r="X122" s="229"/>
      <c r="Y122" s="229"/>
      <c r="Z122" s="229"/>
      <c r="AA122" s="229"/>
      <c r="AB122" s="229"/>
      <c r="AC122" s="229"/>
      <c r="AD122" s="229"/>
      <c r="AE122" s="229"/>
      <c r="AF122" s="229"/>
      <c r="AG122" s="229"/>
      <c r="AH122" s="229"/>
      <c r="AI122" s="230"/>
      <c r="AJ122" s="228"/>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30"/>
      <c r="BH122" s="107"/>
      <c r="BI122" s="180"/>
      <c r="BJ122" s="180"/>
      <c r="BK122" s="180"/>
      <c r="BL122" s="180"/>
      <c r="BM122" s="180"/>
      <c r="BN122" s="180"/>
      <c r="BO122" s="317"/>
      <c r="BP122" s="317"/>
      <c r="BQ122" s="317"/>
      <c r="BR122" s="317"/>
      <c r="BS122" s="180"/>
      <c r="BT122" s="180"/>
      <c r="BU122" s="180"/>
      <c r="BV122" s="132"/>
      <c r="BW122" s="202"/>
      <c r="BX122" s="203"/>
      <c r="BY122" s="203"/>
      <c r="BZ122" s="203"/>
      <c r="CA122" s="203"/>
      <c r="CB122" s="318"/>
      <c r="CC122" s="318"/>
      <c r="CD122" s="318"/>
      <c r="CE122" s="318"/>
      <c r="CF122" s="318"/>
      <c r="CG122" s="203"/>
      <c r="CH122" s="203"/>
      <c r="CI122" s="203"/>
      <c r="CJ122" s="203"/>
      <c r="CK122" s="232"/>
      <c r="CL122" s="229"/>
      <c r="CM122" s="229"/>
      <c r="CN122" s="230"/>
      <c r="CO122" s="18"/>
      <c r="CP122" s="4"/>
      <c r="CQ122" s="12"/>
      <c r="CR122" s="12"/>
      <c r="CS122" s="12"/>
      <c r="CT122" s="4"/>
      <c r="CU122" s="4"/>
      <c r="CV122" s="4"/>
      <c r="CW122" s="4"/>
    </row>
    <row r="123" spans="3:111" ht="6.95" customHeight="1">
      <c r="E123" s="187"/>
      <c r="F123" s="188"/>
      <c r="G123" s="228"/>
      <c r="H123" s="229"/>
      <c r="I123" s="229"/>
      <c r="J123" s="229"/>
      <c r="K123" s="230"/>
      <c r="L123" s="228"/>
      <c r="M123" s="229"/>
      <c r="N123" s="229"/>
      <c r="O123" s="229"/>
      <c r="P123" s="229"/>
      <c r="Q123" s="229"/>
      <c r="R123" s="229"/>
      <c r="S123" s="229"/>
      <c r="T123" s="229"/>
      <c r="U123" s="229"/>
      <c r="V123" s="230"/>
      <c r="W123" s="228"/>
      <c r="X123" s="229"/>
      <c r="Y123" s="229"/>
      <c r="Z123" s="229"/>
      <c r="AA123" s="229"/>
      <c r="AB123" s="229"/>
      <c r="AC123" s="229"/>
      <c r="AD123" s="229"/>
      <c r="AE123" s="229"/>
      <c r="AF123" s="229"/>
      <c r="AG123" s="229"/>
      <c r="AH123" s="229"/>
      <c r="AI123" s="230"/>
      <c r="AJ123" s="228"/>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30"/>
      <c r="BH123" s="107"/>
      <c r="BI123" s="180" t="s">
        <v>64</v>
      </c>
      <c r="BJ123" s="180"/>
      <c r="BK123" s="180"/>
      <c r="BL123" s="180"/>
      <c r="BM123" s="180"/>
      <c r="BN123" s="180"/>
      <c r="BO123" s="378"/>
      <c r="BP123" s="378"/>
      <c r="BQ123" s="378"/>
      <c r="BR123" s="378"/>
      <c r="BS123" s="180" t="s">
        <v>54</v>
      </c>
      <c r="BT123" s="180"/>
      <c r="BU123" s="180"/>
      <c r="BV123" s="132"/>
      <c r="BW123" s="202"/>
      <c r="BX123" s="203"/>
      <c r="BY123" s="203"/>
      <c r="BZ123" s="203"/>
      <c r="CA123" s="203"/>
      <c r="CB123" s="318"/>
      <c r="CC123" s="318"/>
      <c r="CD123" s="318"/>
      <c r="CE123" s="318"/>
      <c r="CF123" s="318"/>
      <c r="CG123" s="203"/>
      <c r="CH123" s="203"/>
      <c r="CI123" s="203"/>
      <c r="CJ123" s="203"/>
      <c r="CK123" s="232"/>
      <c r="CL123" s="229"/>
      <c r="CM123" s="229"/>
      <c r="CN123" s="230"/>
      <c r="CO123" s="18"/>
      <c r="CP123" s="4"/>
      <c r="CQ123" s="4"/>
      <c r="CR123" s="4"/>
      <c r="CS123" s="4"/>
      <c r="CT123" s="4"/>
      <c r="CU123" s="4"/>
      <c r="CV123" s="4"/>
      <c r="CW123" s="4"/>
    </row>
    <row r="124" spans="3:111" ht="6.95" customHeight="1">
      <c r="E124" s="187"/>
      <c r="F124" s="188"/>
      <c r="G124" s="228"/>
      <c r="H124" s="229"/>
      <c r="I124" s="229"/>
      <c r="J124" s="229"/>
      <c r="K124" s="230"/>
      <c r="L124" s="228"/>
      <c r="M124" s="229"/>
      <c r="N124" s="229"/>
      <c r="O124" s="229"/>
      <c r="P124" s="229"/>
      <c r="Q124" s="229"/>
      <c r="R124" s="229"/>
      <c r="S124" s="229"/>
      <c r="T124" s="229"/>
      <c r="U124" s="229"/>
      <c r="V124" s="230"/>
      <c r="W124" s="228"/>
      <c r="X124" s="229"/>
      <c r="Y124" s="229"/>
      <c r="Z124" s="229"/>
      <c r="AA124" s="229"/>
      <c r="AB124" s="229"/>
      <c r="AC124" s="229"/>
      <c r="AD124" s="229"/>
      <c r="AE124" s="229"/>
      <c r="AF124" s="229"/>
      <c r="AG124" s="229"/>
      <c r="AH124" s="229"/>
      <c r="AI124" s="230"/>
      <c r="AJ124" s="228"/>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30"/>
      <c r="BH124" s="107"/>
      <c r="BI124" s="180"/>
      <c r="BJ124" s="180"/>
      <c r="BK124" s="180"/>
      <c r="BL124" s="180"/>
      <c r="BM124" s="180"/>
      <c r="BN124" s="180"/>
      <c r="BO124" s="317"/>
      <c r="BP124" s="317"/>
      <c r="BQ124" s="317"/>
      <c r="BR124" s="317"/>
      <c r="BS124" s="180"/>
      <c r="BT124" s="180"/>
      <c r="BU124" s="180"/>
      <c r="BV124" s="132"/>
      <c r="BW124" s="202"/>
      <c r="BX124" s="203"/>
      <c r="BY124" s="203"/>
      <c r="BZ124" s="203"/>
      <c r="CA124" s="203"/>
      <c r="CB124" s="318"/>
      <c r="CC124" s="318"/>
      <c r="CD124" s="318"/>
      <c r="CE124" s="318"/>
      <c r="CF124" s="318"/>
      <c r="CG124" s="203"/>
      <c r="CH124" s="203"/>
      <c r="CI124" s="203"/>
      <c r="CJ124" s="203"/>
      <c r="CK124" s="232"/>
      <c r="CL124" s="229"/>
      <c r="CM124" s="229"/>
      <c r="CN124" s="230"/>
      <c r="CO124" s="18"/>
      <c r="CP124" s="4"/>
      <c r="CQ124" s="4"/>
      <c r="CR124" s="4"/>
      <c r="CS124" s="4"/>
      <c r="CT124" s="4"/>
      <c r="CU124" s="4"/>
      <c r="CV124" s="4"/>
      <c r="CW124" s="4"/>
    </row>
    <row r="125" spans="3:111" ht="6.95" customHeight="1">
      <c r="E125" s="189"/>
      <c r="F125" s="190"/>
      <c r="G125" s="322"/>
      <c r="H125" s="303"/>
      <c r="I125" s="303"/>
      <c r="J125" s="303"/>
      <c r="K125" s="304"/>
      <c r="L125" s="322"/>
      <c r="M125" s="303"/>
      <c r="N125" s="303"/>
      <c r="O125" s="303"/>
      <c r="P125" s="303"/>
      <c r="Q125" s="303"/>
      <c r="R125" s="303"/>
      <c r="S125" s="303"/>
      <c r="T125" s="303"/>
      <c r="U125" s="303"/>
      <c r="V125" s="304"/>
      <c r="W125" s="322"/>
      <c r="X125" s="303"/>
      <c r="Y125" s="303"/>
      <c r="Z125" s="303"/>
      <c r="AA125" s="303"/>
      <c r="AB125" s="303"/>
      <c r="AC125" s="303"/>
      <c r="AD125" s="303"/>
      <c r="AE125" s="303"/>
      <c r="AF125" s="303"/>
      <c r="AG125" s="303"/>
      <c r="AH125" s="303"/>
      <c r="AI125" s="304"/>
      <c r="AJ125" s="322"/>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4"/>
      <c r="BH125" s="128"/>
      <c r="BI125" s="129"/>
      <c r="BJ125" s="129"/>
      <c r="BK125" s="129"/>
      <c r="BL125" s="129"/>
      <c r="BM125" s="129"/>
      <c r="BN125" s="129"/>
      <c r="BO125" s="129"/>
      <c r="BP125" s="129"/>
      <c r="BQ125" s="129"/>
      <c r="BR125" s="129"/>
      <c r="BS125" s="129"/>
      <c r="BT125" s="129"/>
      <c r="BU125" s="129"/>
      <c r="BV125" s="133"/>
      <c r="BW125" s="204"/>
      <c r="BX125" s="205"/>
      <c r="BY125" s="205"/>
      <c r="BZ125" s="205"/>
      <c r="CA125" s="205"/>
      <c r="CB125" s="296"/>
      <c r="CC125" s="296"/>
      <c r="CD125" s="296"/>
      <c r="CE125" s="296"/>
      <c r="CF125" s="296"/>
      <c r="CG125" s="205"/>
      <c r="CH125" s="205"/>
      <c r="CI125" s="205"/>
      <c r="CJ125" s="205"/>
      <c r="CK125" s="306"/>
      <c r="CL125" s="303"/>
      <c r="CM125" s="303"/>
      <c r="CN125" s="304"/>
      <c r="CO125" s="18"/>
      <c r="CP125" s="4"/>
      <c r="CQ125" s="4"/>
      <c r="CR125" s="4"/>
      <c r="CS125" s="4"/>
      <c r="CT125" s="4"/>
      <c r="CU125" s="4"/>
      <c r="CV125" s="4"/>
      <c r="CW125" s="4"/>
    </row>
    <row r="126" spans="3:111" ht="6.95" customHeight="1">
      <c r="E126" s="187" t="s">
        <v>134</v>
      </c>
      <c r="F126" s="188"/>
      <c r="G126" s="228" t="s">
        <v>217</v>
      </c>
      <c r="H126" s="229"/>
      <c r="I126" s="229"/>
      <c r="J126" s="229"/>
      <c r="K126" s="230"/>
      <c r="L126" s="228" t="s">
        <v>120</v>
      </c>
      <c r="M126" s="229"/>
      <c r="N126" s="229"/>
      <c r="O126" s="229"/>
      <c r="P126" s="229"/>
      <c r="Q126" s="229"/>
      <c r="R126" s="229"/>
      <c r="S126" s="229"/>
      <c r="T126" s="229"/>
      <c r="U126" s="229"/>
      <c r="V126" s="230"/>
      <c r="W126" s="157" t="s">
        <v>121</v>
      </c>
      <c r="X126" s="158"/>
      <c r="Y126" s="158"/>
      <c r="Z126" s="158"/>
      <c r="AA126" s="158"/>
      <c r="AB126" s="158"/>
      <c r="AC126" s="158"/>
      <c r="AD126" s="158"/>
      <c r="AE126" s="158"/>
      <c r="AF126" s="158"/>
      <c r="AG126" s="158"/>
      <c r="AH126" s="158"/>
      <c r="AI126" s="159"/>
      <c r="AJ126" s="352" t="s">
        <v>122</v>
      </c>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112"/>
      <c r="BI126" s="112"/>
      <c r="BJ126" s="112"/>
      <c r="BK126" s="112"/>
      <c r="BL126" s="112"/>
      <c r="BM126" s="112"/>
      <c r="BN126" s="112"/>
      <c r="BO126" s="112"/>
      <c r="BP126" s="112"/>
      <c r="BQ126" s="112"/>
      <c r="BR126" s="112"/>
      <c r="BS126" s="112"/>
      <c r="BT126" s="112"/>
      <c r="BU126" s="112"/>
      <c r="BV126" s="134"/>
      <c r="BW126" s="202" t="str">
        <f>IF(BM127="","",IF(AND(BM127&gt;=2,BM127&lt;=6.5),"〇",""))</f>
        <v/>
      </c>
      <c r="BX126" s="203"/>
      <c r="BY126" s="203"/>
      <c r="BZ126" s="203"/>
      <c r="CA126" s="203"/>
      <c r="CB126" s="318" t="s">
        <v>27</v>
      </c>
      <c r="CC126" s="318"/>
      <c r="CD126" s="318"/>
      <c r="CE126" s="318"/>
      <c r="CF126" s="318"/>
      <c r="CG126" s="203" t="str">
        <f>IF(BM127="","",IF(OR(BM127&lt;2,BM127&gt;6.5),"〇",""))</f>
        <v/>
      </c>
      <c r="CH126" s="203"/>
      <c r="CI126" s="203"/>
      <c r="CJ126" s="203"/>
      <c r="CK126" s="232"/>
      <c r="CL126" s="301" t="s">
        <v>123</v>
      </c>
      <c r="CM126" s="301"/>
      <c r="CN126" s="302"/>
      <c r="CO126" s="18"/>
      <c r="CP126" s="4"/>
      <c r="CQ126" s="4"/>
      <c r="CR126" s="4"/>
      <c r="CS126" s="4"/>
      <c r="CT126" s="4"/>
      <c r="CU126" s="4"/>
      <c r="CV126" s="4"/>
      <c r="CW126" s="4"/>
    </row>
    <row r="127" spans="3:111" ht="6.95" customHeight="1">
      <c r="E127" s="187"/>
      <c r="F127" s="188"/>
      <c r="G127" s="228"/>
      <c r="H127" s="229"/>
      <c r="I127" s="229"/>
      <c r="J127" s="229"/>
      <c r="K127" s="230"/>
      <c r="L127" s="228"/>
      <c r="M127" s="229"/>
      <c r="N127" s="229"/>
      <c r="O127" s="229"/>
      <c r="P127" s="229"/>
      <c r="Q127" s="229"/>
      <c r="R127" s="229"/>
      <c r="S127" s="229"/>
      <c r="T127" s="229"/>
      <c r="U127" s="229"/>
      <c r="V127" s="230"/>
      <c r="W127" s="157"/>
      <c r="X127" s="158"/>
      <c r="Y127" s="158"/>
      <c r="Z127" s="158"/>
      <c r="AA127" s="158"/>
      <c r="AB127" s="158"/>
      <c r="AC127" s="158"/>
      <c r="AD127" s="158"/>
      <c r="AE127" s="158"/>
      <c r="AF127" s="158"/>
      <c r="AG127" s="158"/>
      <c r="AH127" s="158"/>
      <c r="AI127" s="159"/>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c r="BE127" s="353"/>
      <c r="BF127" s="353"/>
      <c r="BG127" s="353"/>
      <c r="BH127" s="346" t="s">
        <v>65</v>
      </c>
      <c r="BI127" s="347"/>
      <c r="BJ127" s="347"/>
      <c r="BK127" s="347"/>
      <c r="BL127" s="347"/>
      <c r="BM127" s="320"/>
      <c r="BN127" s="320"/>
      <c r="BO127" s="320"/>
      <c r="BP127" s="320"/>
      <c r="BQ127" s="320"/>
      <c r="BR127" s="320"/>
      <c r="BS127" s="320"/>
      <c r="BT127" s="172" t="s">
        <v>50</v>
      </c>
      <c r="BU127" s="172"/>
      <c r="BV127" s="134"/>
      <c r="BW127" s="202"/>
      <c r="BX127" s="203"/>
      <c r="BY127" s="203"/>
      <c r="BZ127" s="203"/>
      <c r="CA127" s="203"/>
      <c r="CB127" s="318"/>
      <c r="CC127" s="318"/>
      <c r="CD127" s="318"/>
      <c r="CE127" s="318"/>
      <c r="CF127" s="318"/>
      <c r="CG127" s="203"/>
      <c r="CH127" s="203"/>
      <c r="CI127" s="203"/>
      <c r="CJ127" s="203"/>
      <c r="CK127" s="232"/>
      <c r="CL127" s="229"/>
      <c r="CM127" s="229"/>
      <c r="CN127" s="230"/>
      <c r="CO127" s="18"/>
      <c r="CP127" s="4"/>
      <c r="CQ127" s="4"/>
      <c r="CR127" s="4"/>
      <c r="CS127" s="4"/>
      <c r="CT127" s="4"/>
      <c r="CU127" s="4"/>
      <c r="CV127" s="4"/>
      <c r="CW127" s="4"/>
    </row>
    <row r="128" spans="3:111" ht="6.95" customHeight="1">
      <c r="E128" s="187"/>
      <c r="F128" s="188"/>
      <c r="G128" s="228"/>
      <c r="H128" s="229"/>
      <c r="I128" s="229"/>
      <c r="J128" s="229"/>
      <c r="K128" s="230"/>
      <c r="L128" s="228"/>
      <c r="M128" s="229"/>
      <c r="N128" s="229"/>
      <c r="O128" s="229"/>
      <c r="P128" s="229"/>
      <c r="Q128" s="229"/>
      <c r="R128" s="229"/>
      <c r="S128" s="229"/>
      <c r="T128" s="229"/>
      <c r="U128" s="229"/>
      <c r="V128" s="230"/>
      <c r="W128" s="157"/>
      <c r="X128" s="158"/>
      <c r="Y128" s="158"/>
      <c r="Z128" s="158"/>
      <c r="AA128" s="158"/>
      <c r="AB128" s="158"/>
      <c r="AC128" s="158"/>
      <c r="AD128" s="158"/>
      <c r="AE128" s="158"/>
      <c r="AF128" s="158"/>
      <c r="AG128" s="158"/>
      <c r="AH128" s="158"/>
      <c r="AI128" s="159"/>
      <c r="AJ128" s="355" t="s">
        <v>221</v>
      </c>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7"/>
      <c r="BH128" s="346"/>
      <c r="BI128" s="347"/>
      <c r="BJ128" s="347"/>
      <c r="BK128" s="347"/>
      <c r="BL128" s="347"/>
      <c r="BM128" s="321"/>
      <c r="BN128" s="321"/>
      <c r="BO128" s="321"/>
      <c r="BP128" s="321"/>
      <c r="BQ128" s="321"/>
      <c r="BR128" s="321"/>
      <c r="BS128" s="321"/>
      <c r="BT128" s="172"/>
      <c r="BU128" s="172"/>
      <c r="BV128" s="134"/>
      <c r="BW128" s="202"/>
      <c r="BX128" s="203"/>
      <c r="BY128" s="203"/>
      <c r="BZ128" s="203"/>
      <c r="CA128" s="203"/>
      <c r="CB128" s="318"/>
      <c r="CC128" s="318"/>
      <c r="CD128" s="318"/>
      <c r="CE128" s="318"/>
      <c r="CF128" s="318"/>
      <c r="CG128" s="203"/>
      <c r="CH128" s="203"/>
      <c r="CI128" s="203"/>
      <c r="CJ128" s="203"/>
      <c r="CK128" s="232"/>
      <c r="CL128" s="229"/>
      <c r="CM128" s="229"/>
      <c r="CN128" s="230"/>
      <c r="CO128" s="18"/>
      <c r="CP128" s="4"/>
      <c r="CQ128" s="4"/>
      <c r="CR128" s="4"/>
      <c r="CS128" s="4"/>
      <c r="CT128" s="4"/>
      <c r="CU128" s="4"/>
      <c r="CV128" s="4"/>
      <c r="CW128" s="4"/>
    </row>
    <row r="129" spans="5:102" ht="6.95" customHeight="1">
      <c r="E129" s="189"/>
      <c r="F129" s="190"/>
      <c r="G129" s="322"/>
      <c r="H129" s="303"/>
      <c r="I129" s="303"/>
      <c r="J129" s="303"/>
      <c r="K129" s="304"/>
      <c r="L129" s="322"/>
      <c r="M129" s="303"/>
      <c r="N129" s="303"/>
      <c r="O129" s="303"/>
      <c r="P129" s="303"/>
      <c r="Q129" s="303"/>
      <c r="R129" s="303"/>
      <c r="S129" s="303"/>
      <c r="T129" s="303"/>
      <c r="U129" s="303"/>
      <c r="V129" s="304"/>
      <c r="W129" s="160"/>
      <c r="X129" s="161"/>
      <c r="Y129" s="161"/>
      <c r="Z129" s="161"/>
      <c r="AA129" s="161"/>
      <c r="AB129" s="161"/>
      <c r="AC129" s="161"/>
      <c r="AD129" s="161"/>
      <c r="AE129" s="161"/>
      <c r="AF129" s="161"/>
      <c r="AG129" s="161"/>
      <c r="AH129" s="161"/>
      <c r="AI129" s="162"/>
      <c r="AJ129" s="358"/>
      <c r="AK129" s="359"/>
      <c r="AL129" s="359"/>
      <c r="AM129" s="359"/>
      <c r="AN129" s="359"/>
      <c r="AO129" s="359"/>
      <c r="AP129" s="359"/>
      <c r="AQ129" s="359"/>
      <c r="AR129" s="359"/>
      <c r="AS129" s="359"/>
      <c r="AT129" s="359"/>
      <c r="AU129" s="359"/>
      <c r="AV129" s="359"/>
      <c r="AW129" s="359"/>
      <c r="AX129" s="359"/>
      <c r="AY129" s="359"/>
      <c r="AZ129" s="359"/>
      <c r="BA129" s="359"/>
      <c r="BB129" s="359"/>
      <c r="BC129" s="359"/>
      <c r="BD129" s="359"/>
      <c r="BE129" s="359"/>
      <c r="BF129" s="359"/>
      <c r="BG129" s="360"/>
      <c r="BH129" s="129"/>
      <c r="BI129" s="129"/>
      <c r="BJ129" s="135"/>
      <c r="BK129" s="135"/>
      <c r="BL129" s="135"/>
      <c r="BM129" s="135"/>
      <c r="BN129" s="135"/>
      <c r="BO129" s="135"/>
      <c r="BP129" s="135"/>
      <c r="BQ129" s="135"/>
      <c r="BR129" s="129"/>
      <c r="BS129" s="129"/>
      <c r="BT129" s="129"/>
      <c r="BU129" s="129"/>
      <c r="BV129" s="133"/>
      <c r="BW129" s="204"/>
      <c r="BX129" s="205"/>
      <c r="BY129" s="205"/>
      <c r="BZ129" s="205"/>
      <c r="CA129" s="205"/>
      <c r="CB129" s="296"/>
      <c r="CC129" s="296"/>
      <c r="CD129" s="296"/>
      <c r="CE129" s="296"/>
      <c r="CF129" s="296"/>
      <c r="CG129" s="205"/>
      <c r="CH129" s="205"/>
      <c r="CI129" s="205"/>
      <c r="CJ129" s="205"/>
      <c r="CK129" s="306"/>
      <c r="CL129" s="303"/>
      <c r="CM129" s="303"/>
      <c r="CN129" s="304"/>
      <c r="CO129" s="18"/>
      <c r="CP129" s="4"/>
      <c r="CQ129" s="4"/>
      <c r="CR129" s="4"/>
      <c r="CS129" s="4"/>
      <c r="CT129" s="4"/>
      <c r="CU129" s="4"/>
      <c r="CV129" s="4"/>
      <c r="CW129" s="4"/>
    </row>
    <row r="130" spans="5:102" ht="6.95" customHeight="1">
      <c r="E130" s="276" t="s">
        <v>268</v>
      </c>
      <c r="F130" s="301"/>
      <c r="G130" s="301"/>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c r="BJ130" s="301"/>
      <c r="BK130" s="301"/>
      <c r="BL130" s="301"/>
      <c r="BM130" s="301"/>
      <c r="BN130" s="301"/>
      <c r="BO130" s="301"/>
      <c r="BP130" s="301"/>
      <c r="BQ130" s="301"/>
      <c r="BR130" s="301"/>
      <c r="BS130" s="301"/>
      <c r="BT130" s="301"/>
      <c r="BU130" s="301"/>
      <c r="BV130" s="301"/>
      <c r="BW130" s="301"/>
      <c r="BX130" s="301"/>
      <c r="BY130" s="301"/>
      <c r="BZ130" s="301"/>
      <c r="CA130" s="301"/>
      <c r="CB130" s="301"/>
      <c r="CC130" s="301"/>
      <c r="CD130" s="301"/>
      <c r="CE130" s="301"/>
      <c r="CF130" s="301"/>
      <c r="CG130" s="301"/>
      <c r="CH130" s="301"/>
      <c r="CI130" s="301"/>
      <c r="CJ130" s="301"/>
      <c r="CK130" s="302"/>
      <c r="CL130" s="56"/>
      <c r="CM130" s="56"/>
      <c r="CN130" s="56"/>
      <c r="CO130" s="18"/>
      <c r="CP130" s="4"/>
      <c r="CQ130" s="4"/>
      <c r="CR130" s="4"/>
      <c r="CS130" s="4"/>
      <c r="CT130" s="4"/>
      <c r="CU130" s="4"/>
      <c r="CV130" s="4"/>
      <c r="CW130" s="4"/>
    </row>
    <row r="131" spans="5:102" ht="6.95" customHeight="1">
      <c r="E131" s="228"/>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c r="BJ131" s="229"/>
      <c r="BK131" s="229"/>
      <c r="BL131" s="229"/>
      <c r="BM131" s="229"/>
      <c r="BN131" s="229"/>
      <c r="BO131" s="229"/>
      <c r="BP131" s="229"/>
      <c r="BQ131" s="229"/>
      <c r="BR131" s="229"/>
      <c r="BS131" s="229"/>
      <c r="BT131" s="229"/>
      <c r="BU131" s="229"/>
      <c r="BV131" s="229"/>
      <c r="BW131" s="229"/>
      <c r="BX131" s="229"/>
      <c r="BY131" s="229"/>
      <c r="BZ131" s="229"/>
      <c r="CA131" s="229"/>
      <c r="CB131" s="229"/>
      <c r="CC131" s="229"/>
      <c r="CD131" s="229"/>
      <c r="CE131" s="229"/>
      <c r="CF131" s="229"/>
      <c r="CG131" s="229"/>
      <c r="CH131" s="229"/>
      <c r="CI131" s="229"/>
      <c r="CJ131" s="229"/>
      <c r="CK131" s="230"/>
      <c r="CL131" s="56"/>
      <c r="CM131" s="56"/>
      <c r="CN131" s="56"/>
      <c r="CO131" s="18"/>
      <c r="CP131" s="4"/>
      <c r="CQ131" s="4"/>
      <c r="CR131" s="4"/>
      <c r="CS131" s="4"/>
      <c r="CT131" s="4"/>
      <c r="CU131" s="4"/>
      <c r="CV131" s="4"/>
      <c r="CW131" s="4"/>
    </row>
    <row r="132" spans="5:102" ht="6.95" customHeight="1">
      <c r="E132" s="228"/>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29"/>
      <c r="BT132" s="229"/>
      <c r="BU132" s="229"/>
      <c r="BV132" s="229"/>
      <c r="BW132" s="229"/>
      <c r="BX132" s="229"/>
      <c r="BY132" s="229"/>
      <c r="BZ132" s="229"/>
      <c r="CA132" s="229"/>
      <c r="CB132" s="229"/>
      <c r="CC132" s="229"/>
      <c r="CD132" s="229"/>
      <c r="CE132" s="229"/>
      <c r="CF132" s="229"/>
      <c r="CG132" s="229"/>
      <c r="CH132" s="229"/>
      <c r="CI132" s="229"/>
      <c r="CJ132" s="229"/>
      <c r="CK132" s="230"/>
      <c r="CL132" s="56"/>
      <c r="CM132" s="56"/>
      <c r="CN132" s="56"/>
      <c r="CO132" s="18"/>
      <c r="CP132" s="4"/>
      <c r="CQ132" s="4"/>
      <c r="CR132" s="4"/>
      <c r="CS132" s="4"/>
      <c r="CT132" s="4"/>
      <c r="CU132" s="4"/>
      <c r="CV132" s="4"/>
      <c r="CW132" s="4"/>
    </row>
    <row r="133" spans="5:102" ht="6.95" customHeight="1">
      <c r="E133" s="322"/>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4"/>
      <c r="CL133" s="56"/>
      <c r="CM133" s="56"/>
      <c r="CN133" s="56"/>
      <c r="CO133" s="18"/>
      <c r="CP133" s="4"/>
      <c r="CQ133" s="4"/>
      <c r="CR133" s="4"/>
      <c r="CS133" s="4"/>
      <c r="CT133" s="4"/>
      <c r="CU133" s="4"/>
      <c r="CV133" s="4"/>
      <c r="CW133" s="4"/>
    </row>
    <row r="134" spans="5:102" ht="6.95" customHeight="1">
      <c r="E134" s="143" t="s">
        <v>31</v>
      </c>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56"/>
      <c r="CM134" s="56"/>
      <c r="CN134" s="56"/>
      <c r="CO134" s="18"/>
      <c r="CP134" s="4"/>
      <c r="CQ134" s="4"/>
      <c r="CR134" s="4"/>
      <c r="CS134" s="4"/>
      <c r="CT134" s="4"/>
      <c r="CU134" s="4"/>
      <c r="CV134" s="4"/>
      <c r="CW134" s="4"/>
    </row>
    <row r="135" spans="5:102" ht="6.95" customHeight="1" thickBot="1">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56"/>
      <c r="CM135" s="56"/>
      <c r="CN135" s="56"/>
      <c r="CO135" s="18"/>
      <c r="CP135" s="4"/>
      <c r="CQ135" s="4"/>
      <c r="CR135" s="4"/>
      <c r="CS135" s="4"/>
      <c r="CT135" s="4"/>
      <c r="CU135" s="4"/>
      <c r="CV135" s="4"/>
      <c r="CW135" s="4"/>
    </row>
    <row r="136" spans="5:102" ht="6.95" customHeight="1">
      <c r="E136" s="219" t="s">
        <v>32</v>
      </c>
      <c r="F136" s="219"/>
      <c r="G136" s="219"/>
      <c r="H136" s="219" t="s">
        <v>208</v>
      </c>
      <c r="I136" s="219"/>
      <c r="J136" s="219"/>
      <c r="K136" s="219"/>
      <c r="L136" s="219"/>
      <c r="M136" s="219"/>
      <c r="N136" s="219"/>
      <c r="O136" s="219"/>
      <c r="P136" s="219"/>
      <c r="Q136" s="219"/>
      <c r="R136" s="219"/>
      <c r="S136" s="219"/>
      <c r="T136" s="219"/>
      <c r="U136" s="219"/>
      <c r="V136" s="219"/>
      <c r="W136" s="219" t="s">
        <v>1</v>
      </c>
      <c r="X136" s="219"/>
      <c r="Y136" s="219"/>
      <c r="Z136" s="219"/>
      <c r="AA136" s="219"/>
      <c r="AB136" s="219"/>
      <c r="AC136" s="219"/>
      <c r="AD136" s="219"/>
      <c r="AE136" s="219"/>
      <c r="AF136" s="219"/>
      <c r="AG136" s="219"/>
      <c r="AH136" s="219"/>
      <c r="AI136" s="219"/>
      <c r="AJ136" s="219" t="s">
        <v>33</v>
      </c>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t="s">
        <v>34</v>
      </c>
      <c r="BI136" s="219"/>
      <c r="BJ136" s="219"/>
      <c r="BK136" s="219"/>
      <c r="BL136" s="219"/>
      <c r="BM136" s="219"/>
      <c r="BN136" s="219"/>
      <c r="BO136" s="219"/>
      <c r="BP136" s="219"/>
      <c r="BQ136" s="219"/>
      <c r="BR136" s="219"/>
      <c r="BS136" s="219"/>
      <c r="BT136" s="219"/>
      <c r="BU136" s="219"/>
      <c r="BV136" s="219"/>
      <c r="BW136" s="219"/>
      <c r="BX136" s="219"/>
      <c r="BY136" s="219"/>
      <c r="BZ136" s="219"/>
      <c r="CA136" s="219"/>
      <c r="CB136" s="219"/>
      <c r="CC136" s="459" t="s">
        <v>207</v>
      </c>
      <c r="CD136" s="459"/>
      <c r="CE136" s="459"/>
      <c r="CF136" s="459"/>
      <c r="CG136" s="459"/>
      <c r="CH136" s="459"/>
      <c r="CI136" s="459"/>
      <c r="CJ136" s="459"/>
      <c r="CK136" s="459"/>
      <c r="CL136" s="56"/>
      <c r="CM136" s="56"/>
      <c r="CN136" s="56"/>
      <c r="CO136" s="18"/>
      <c r="CP136" s="4"/>
      <c r="CQ136" s="4"/>
      <c r="CR136" s="4"/>
      <c r="CS136" s="456" t="s">
        <v>232</v>
      </c>
      <c r="CT136" s="29" t="s">
        <v>233</v>
      </c>
      <c r="CU136" s="30" t="s">
        <v>234</v>
      </c>
      <c r="CV136" s="30" t="s">
        <v>235</v>
      </c>
      <c r="CW136" s="30" t="s">
        <v>236</v>
      </c>
      <c r="CX136" s="31" t="s">
        <v>237</v>
      </c>
    </row>
    <row r="137" spans="5:102" ht="6.95" customHeight="1">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19"/>
      <c r="BP137" s="219"/>
      <c r="BQ137" s="219"/>
      <c r="BR137" s="219"/>
      <c r="BS137" s="219"/>
      <c r="BT137" s="219"/>
      <c r="BU137" s="219"/>
      <c r="BV137" s="219"/>
      <c r="BW137" s="219"/>
      <c r="BX137" s="219"/>
      <c r="BY137" s="219"/>
      <c r="BZ137" s="219"/>
      <c r="CA137" s="219"/>
      <c r="CB137" s="219"/>
      <c r="CC137" s="459"/>
      <c r="CD137" s="459"/>
      <c r="CE137" s="459"/>
      <c r="CF137" s="459"/>
      <c r="CG137" s="459"/>
      <c r="CH137" s="459"/>
      <c r="CI137" s="459"/>
      <c r="CJ137" s="459"/>
      <c r="CK137" s="459"/>
      <c r="CL137" s="56"/>
      <c r="CM137" s="56"/>
      <c r="CN137" s="56"/>
      <c r="CO137" s="18"/>
      <c r="CP137" s="4"/>
      <c r="CQ137" s="4"/>
      <c r="CR137" s="4"/>
      <c r="CS137" s="457"/>
      <c r="CT137" s="39" t="s">
        <v>124</v>
      </c>
      <c r="CU137" s="6" t="s">
        <v>239</v>
      </c>
      <c r="CV137" s="6" t="s">
        <v>240</v>
      </c>
      <c r="CW137" s="6" t="s">
        <v>241</v>
      </c>
      <c r="CX137" s="32" t="s">
        <v>241</v>
      </c>
    </row>
    <row r="138" spans="5:102" ht="6.95" customHeight="1">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19"/>
      <c r="BZ138" s="219"/>
      <c r="CA138" s="219"/>
      <c r="CB138" s="219"/>
      <c r="CC138" s="459"/>
      <c r="CD138" s="459"/>
      <c r="CE138" s="459"/>
      <c r="CF138" s="459"/>
      <c r="CG138" s="459"/>
      <c r="CH138" s="459"/>
      <c r="CI138" s="459"/>
      <c r="CJ138" s="459"/>
      <c r="CK138" s="459"/>
      <c r="CL138" s="56"/>
      <c r="CM138" s="56"/>
      <c r="CN138" s="56"/>
      <c r="CO138" s="18"/>
      <c r="CP138" s="4"/>
      <c r="CQ138" s="4"/>
      <c r="CR138" s="4"/>
      <c r="CS138" s="457"/>
      <c r="CT138" s="39" t="s">
        <v>242</v>
      </c>
      <c r="CU138" s="6" t="s">
        <v>243</v>
      </c>
      <c r="CV138" s="6" t="s">
        <v>240</v>
      </c>
      <c r="CW138" s="6" t="s">
        <v>244</v>
      </c>
      <c r="CX138" s="32" t="s">
        <v>241</v>
      </c>
    </row>
    <row r="139" spans="5:102" ht="6.95" customHeight="1">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19"/>
      <c r="BP139" s="219"/>
      <c r="BQ139" s="219"/>
      <c r="BR139" s="219"/>
      <c r="BS139" s="219"/>
      <c r="BT139" s="219"/>
      <c r="BU139" s="219"/>
      <c r="BV139" s="219"/>
      <c r="BW139" s="219"/>
      <c r="BX139" s="219"/>
      <c r="BY139" s="219"/>
      <c r="BZ139" s="219"/>
      <c r="CA139" s="219"/>
      <c r="CB139" s="219"/>
      <c r="CC139" s="459"/>
      <c r="CD139" s="459"/>
      <c r="CE139" s="459"/>
      <c r="CF139" s="459"/>
      <c r="CG139" s="459"/>
      <c r="CH139" s="459"/>
      <c r="CI139" s="459"/>
      <c r="CJ139" s="459"/>
      <c r="CK139" s="459"/>
      <c r="CL139" s="56"/>
      <c r="CM139" s="56"/>
      <c r="CN139" s="56"/>
      <c r="CO139" s="18"/>
      <c r="CP139" s="4"/>
      <c r="CQ139" s="4"/>
      <c r="CR139" s="4"/>
      <c r="CS139" s="457"/>
      <c r="CT139" s="39" t="s">
        <v>238</v>
      </c>
      <c r="CU139" s="6" t="s">
        <v>245</v>
      </c>
      <c r="CV139" s="6" t="s">
        <v>246</v>
      </c>
      <c r="CW139" s="6" t="s">
        <v>247</v>
      </c>
      <c r="CX139" s="32" t="s">
        <v>241</v>
      </c>
    </row>
    <row r="140" spans="5:102" ht="6.95" customHeight="1">
      <c r="E140" s="326"/>
      <c r="F140" s="326"/>
      <c r="G140" s="326"/>
      <c r="H140" s="327" t="str">
        <f>(IF(OR($E140="■番号■",$E140=""),"",VLOOKUP($E140,$CT137:$CU144,2,FALSE)))</f>
        <v/>
      </c>
      <c r="I140" s="327"/>
      <c r="J140" s="327"/>
      <c r="K140" s="327"/>
      <c r="L140" s="327"/>
      <c r="M140" s="327"/>
      <c r="N140" s="327"/>
      <c r="O140" s="327"/>
      <c r="P140" s="327"/>
      <c r="Q140" s="327"/>
      <c r="R140" s="327"/>
      <c r="S140" s="327"/>
      <c r="T140" s="327"/>
      <c r="U140" s="327"/>
      <c r="V140" s="327"/>
      <c r="W140" s="458"/>
      <c r="X140" s="458"/>
      <c r="Y140" s="458"/>
      <c r="Z140" s="458"/>
      <c r="AA140" s="458"/>
      <c r="AB140" s="458"/>
      <c r="AC140" s="458"/>
      <c r="AD140" s="458"/>
      <c r="AE140" s="458"/>
      <c r="AF140" s="458"/>
      <c r="AG140" s="458"/>
      <c r="AH140" s="458"/>
      <c r="AI140" s="458"/>
      <c r="AJ140" s="458"/>
      <c r="AK140" s="458"/>
      <c r="AL140" s="458"/>
      <c r="AM140" s="458"/>
      <c r="AN140" s="458"/>
      <c r="AO140" s="458"/>
      <c r="AP140" s="458"/>
      <c r="AQ140" s="458"/>
      <c r="AR140" s="458"/>
      <c r="AS140" s="458"/>
      <c r="AT140" s="458"/>
      <c r="AU140" s="458"/>
      <c r="AV140" s="458"/>
      <c r="AW140" s="458"/>
      <c r="AX140" s="458"/>
      <c r="AY140" s="458"/>
      <c r="AZ140" s="458"/>
      <c r="BA140" s="458"/>
      <c r="BB140" s="458"/>
      <c r="BC140" s="458"/>
      <c r="BD140" s="458"/>
      <c r="BE140" s="458"/>
      <c r="BF140" s="458"/>
      <c r="BG140" s="458"/>
      <c r="BH140" s="458"/>
      <c r="BI140" s="458"/>
      <c r="BJ140" s="458"/>
      <c r="BK140" s="458"/>
      <c r="BL140" s="458"/>
      <c r="BM140" s="458"/>
      <c r="BN140" s="458"/>
      <c r="BO140" s="458"/>
      <c r="BP140" s="458"/>
      <c r="BQ140" s="458"/>
      <c r="BR140" s="458"/>
      <c r="BS140" s="458"/>
      <c r="BT140" s="458"/>
      <c r="BU140" s="458"/>
      <c r="BV140" s="458"/>
      <c r="BW140" s="458"/>
      <c r="BX140" s="458"/>
      <c r="BY140" s="458"/>
      <c r="BZ140" s="458"/>
      <c r="CA140" s="458"/>
      <c r="CB140" s="458"/>
      <c r="CC140" s="458"/>
      <c r="CD140" s="458"/>
      <c r="CE140" s="458"/>
      <c r="CF140" s="458"/>
      <c r="CG140" s="458"/>
      <c r="CH140" s="458"/>
      <c r="CI140" s="458"/>
      <c r="CJ140" s="458"/>
      <c r="CK140" s="458"/>
      <c r="CL140" s="56"/>
      <c r="CM140" s="56"/>
      <c r="CN140" s="56"/>
      <c r="CO140" s="18"/>
      <c r="CP140" s="4"/>
      <c r="CQ140" s="4"/>
      <c r="CR140" s="4"/>
      <c r="CS140" s="457">
        <v>1</v>
      </c>
      <c r="CT140" s="39" t="s">
        <v>248</v>
      </c>
      <c r="CU140" s="6" t="s">
        <v>249</v>
      </c>
      <c r="CV140" s="6" t="s">
        <v>246</v>
      </c>
      <c r="CW140" s="6" t="s">
        <v>250</v>
      </c>
      <c r="CX140" s="32" t="s">
        <v>251</v>
      </c>
    </row>
    <row r="141" spans="5:102" ht="6.95" customHeight="1">
      <c r="E141" s="326"/>
      <c r="F141" s="326"/>
      <c r="G141" s="326"/>
      <c r="H141" s="327"/>
      <c r="I141" s="327"/>
      <c r="J141" s="327"/>
      <c r="K141" s="327"/>
      <c r="L141" s="327"/>
      <c r="M141" s="327"/>
      <c r="N141" s="327"/>
      <c r="O141" s="327"/>
      <c r="P141" s="327"/>
      <c r="Q141" s="327"/>
      <c r="R141" s="327"/>
      <c r="S141" s="327"/>
      <c r="T141" s="327"/>
      <c r="U141" s="327"/>
      <c r="V141" s="327"/>
      <c r="W141" s="458"/>
      <c r="X141" s="458"/>
      <c r="Y141" s="458"/>
      <c r="Z141" s="458"/>
      <c r="AA141" s="458"/>
      <c r="AB141" s="458"/>
      <c r="AC141" s="458"/>
      <c r="AD141" s="458"/>
      <c r="AE141" s="458"/>
      <c r="AF141" s="458"/>
      <c r="AG141" s="458"/>
      <c r="AH141" s="458"/>
      <c r="AI141" s="458"/>
      <c r="AJ141" s="458"/>
      <c r="AK141" s="458"/>
      <c r="AL141" s="458"/>
      <c r="AM141" s="458"/>
      <c r="AN141" s="458"/>
      <c r="AO141" s="458"/>
      <c r="AP141" s="458"/>
      <c r="AQ141" s="458"/>
      <c r="AR141" s="458"/>
      <c r="AS141" s="458"/>
      <c r="AT141" s="458"/>
      <c r="AU141" s="458"/>
      <c r="AV141" s="458"/>
      <c r="AW141" s="458"/>
      <c r="AX141" s="458"/>
      <c r="AY141" s="458"/>
      <c r="AZ141" s="458"/>
      <c r="BA141" s="458"/>
      <c r="BB141" s="458"/>
      <c r="BC141" s="458"/>
      <c r="BD141" s="458"/>
      <c r="BE141" s="458"/>
      <c r="BF141" s="458"/>
      <c r="BG141" s="458"/>
      <c r="BH141" s="458"/>
      <c r="BI141" s="458"/>
      <c r="BJ141" s="458"/>
      <c r="BK141" s="458"/>
      <c r="BL141" s="458"/>
      <c r="BM141" s="458"/>
      <c r="BN141" s="458"/>
      <c r="BO141" s="458"/>
      <c r="BP141" s="458"/>
      <c r="BQ141" s="458"/>
      <c r="BR141" s="458"/>
      <c r="BS141" s="458"/>
      <c r="BT141" s="458"/>
      <c r="BU141" s="458"/>
      <c r="BV141" s="458"/>
      <c r="BW141" s="458"/>
      <c r="BX141" s="458"/>
      <c r="BY141" s="458"/>
      <c r="BZ141" s="458"/>
      <c r="CA141" s="458"/>
      <c r="CB141" s="458"/>
      <c r="CC141" s="458"/>
      <c r="CD141" s="458"/>
      <c r="CE141" s="458"/>
      <c r="CF141" s="458"/>
      <c r="CG141" s="458"/>
      <c r="CH141" s="458"/>
      <c r="CI141" s="458"/>
      <c r="CJ141" s="458"/>
      <c r="CK141" s="458"/>
      <c r="CL141" s="56"/>
      <c r="CM141" s="56"/>
      <c r="CN141" s="56"/>
      <c r="CO141" s="18"/>
      <c r="CP141" s="4"/>
      <c r="CQ141" s="4"/>
      <c r="CR141" s="4"/>
      <c r="CS141" s="457"/>
      <c r="CT141" s="39" t="s">
        <v>252</v>
      </c>
      <c r="CU141" s="6" t="s">
        <v>253</v>
      </c>
      <c r="CV141" s="6" t="s">
        <v>231</v>
      </c>
      <c r="CW141" s="6" t="s">
        <v>241</v>
      </c>
      <c r="CX141" s="32" t="s">
        <v>241</v>
      </c>
    </row>
    <row r="142" spans="5:102" ht="6.95" customHeight="1">
      <c r="E142" s="326"/>
      <c r="F142" s="326"/>
      <c r="G142" s="326"/>
      <c r="H142" s="327" t="str">
        <f>(IF(OR($E142="■番号■",$E142=""),"",VLOOKUP($E142,$CT137:$CU144,2,FALSE)))</f>
        <v/>
      </c>
      <c r="I142" s="327"/>
      <c r="J142" s="327"/>
      <c r="K142" s="327"/>
      <c r="L142" s="327"/>
      <c r="M142" s="327"/>
      <c r="N142" s="327"/>
      <c r="O142" s="327"/>
      <c r="P142" s="327"/>
      <c r="Q142" s="327"/>
      <c r="R142" s="327"/>
      <c r="S142" s="327"/>
      <c r="T142" s="327"/>
      <c r="U142" s="327"/>
      <c r="V142" s="327"/>
      <c r="W142" s="458"/>
      <c r="X142" s="458"/>
      <c r="Y142" s="458"/>
      <c r="Z142" s="458"/>
      <c r="AA142" s="458"/>
      <c r="AB142" s="458"/>
      <c r="AC142" s="458"/>
      <c r="AD142" s="458"/>
      <c r="AE142" s="458"/>
      <c r="AF142" s="458"/>
      <c r="AG142" s="458"/>
      <c r="AH142" s="458"/>
      <c r="AI142" s="458"/>
      <c r="AJ142" s="458"/>
      <c r="AK142" s="458"/>
      <c r="AL142" s="458"/>
      <c r="AM142" s="458"/>
      <c r="AN142" s="458"/>
      <c r="AO142" s="458"/>
      <c r="AP142" s="458"/>
      <c r="AQ142" s="458"/>
      <c r="AR142" s="458"/>
      <c r="AS142" s="458"/>
      <c r="AT142" s="458"/>
      <c r="AU142" s="458"/>
      <c r="AV142" s="458"/>
      <c r="AW142" s="458"/>
      <c r="AX142" s="458"/>
      <c r="AY142" s="458"/>
      <c r="AZ142" s="458"/>
      <c r="BA142" s="458"/>
      <c r="BB142" s="458"/>
      <c r="BC142" s="458"/>
      <c r="BD142" s="458"/>
      <c r="BE142" s="458"/>
      <c r="BF142" s="458"/>
      <c r="BG142" s="458"/>
      <c r="BH142" s="458"/>
      <c r="BI142" s="458"/>
      <c r="BJ142" s="458"/>
      <c r="BK142" s="458"/>
      <c r="BL142" s="458"/>
      <c r="BM142" s="458"/>
      <c r="BN142" s="458"/>
      <c r="BO142" s="458"/>
      <c r="BP142" s="458"/>
      <c r="BQ142" s="458"/>
      <c r="BR142" s="458"/>
      <c r="BS142" s="458"/>
      <c r="BT142" s="458"/>
      <c r="BU142" s="458"/>
      <c r="BV142" s="458"/>
      <c r="BW142" s="458"/>
      <c r="BX142" s="458"/>
      <c r="BY142" s="458"/>
      <c r="BZ142" s="458"/>
      <c r="CA142" s="458"/>
      <c r="CB142" s="458"/>
      <c r="CC142" s="458"/>
      <c r="CD142" s="458"/>
      <c r="CE142" s="458"/>
      <c r="CF142" s="458"/>
      <c r="CG142" s="458"/>
      <c r="CH142" s="458"/>
      <c r="CI142" s="458"/>
      <c r="CJ142" s="458"/>
      <c r="CK142" s="458"/>
      <c r="CL142" s="56"/>
      <c r="CM142" s="56"/>
      <c r="CN142" s="56"/>
      <c r="CO142" s="18"/>
      <c r="CP142" s="4"/>
      <c r="CQ142" s="4"/>
      <c r="CR142" s="4"/>
      <c r="CS142" s="457">
        <v>2</v>
      </c>
      <c r="CT142" s="39" t="s">
        <v>254</v>
      </c>
      <c r="CU142" s="6" t="s">
        <v>255</v>
      </c>
      <c r="CV142" s="6" t="s">
        <v>230</v>
      </c>
      <c r="CW142" s="6" t="s">
        <v>256</v>
      </c>
      <c r="CX142" s="32" t="s">
        <v>257</v>
      </c>
    </row>
    <row r="143" spans="5:102" ht="6.95" customHeight="1">
      <c r="E143" s="326"/>
      <c r="F143" s="326"/>
      <c r="G143" s="326"/>
      <c r="H143" s="327"/>
      <c r="I143" s="327"/>
      <c r="J143" s="327"/>
      <c r="K143" s="327"/>
      <c r="L143" s="327"/>
      <c r="M143" s="327"/>
      <c r="N143" s="327"/>
      <c r="O143" s="327"/>
      <c r="P143" s="327"/>
      <c r="Q143" s="327"/>
      <c r="R143" s="327"/>
      <c r="S143" s="327"/>
      <c r="T143" s="327"/>
      <c r="U143" s="327"/>
      <c r="V143" s="327"/>
      <c r="W143" s="458"/>
      <c r="X143" s="458"/>
      <c r="Y143" s="458"/>
      <c r="Z143" s="458"/>
      <c r="AA143" s="458"/>
      <c r="AB143" s="458"/>
      <c r="AC143" s="458"/>
      <c r="AD143" s="458"/>
      <c r="AE143" s="458"/>
      <c r="AF143" s="458"/>
      <c r="AG143" s="458"/>
      <c r="AH143" s="458"/>
      <c r="AI143" s="458"/>
      <c r="AJ143" s="458"/>
      <c r="AK143" s="458"/>
      <c r="AL143" s="458"/>
      <c r="AM143" s="458"/>
      <c r="AN143" s="458"/>
      <c r="AO143" s="458"/>
      <c r="AP143" s="458"/>
      <c r="AQ143" s="458"/>
      <c r="AR143" s="458"/>
      <c r="AS143" s="458"/>
      <c r="AT143" s="458"/>
      <c r="AU143" s="458"/>
      <c r="AV143" s="458"/>
      <c r="AW143" s="458"/>
      <c r="AX143" s="458"/>
      <c r="AY143" s="458"/>
      <c r="AZ143" s="458"/>
      <c r="BA143" s="458"/>
      <c r="BB143" s="458"/>
      <c r="BC143" s="458"/>
      <c r="BD143" s="458"/>
      <c r="BE143" s="458"/>
      <c r="BF143" s="458"/>
      <c r="BG143" s="458"/>
      <c r="BH143" s="458"/>
      <c r="BI143" s="458"/>
      <c r="BJ143" s="458"/>
      <c r="BK143" s="458"/>
      <c r="BL143" s="458"/>
      <c r="BM143" s="458"/>
      <c r="BN143" s="458"/>
      <c r="BO143" s="458"/>
      <c r="BP143" s="458"/>
      <c r="BQ143" s="458"/>
      <c r="BR143" s="458"/>
      <c r="BS143" s="458"/>
      <c r="BT143" s="458"/>
      <c r="BU143" s="458"/>
      <c r="BV143" s="458"/>
      <c r="BW143" s="458"/>
      <c r="BX143" s="458"/>
      <c r="BY143" s="458"/>
      <c r="BZ143" s="458"/>
      <c r="CA143" s="458"/>
      <c r="CB143" s="458"/>
      <c r="CC143" s="458"/>
      <c r="CD143" s="458"/>
      <c r="CE143" s="458"/>
      <c r="CF143" s="458"/>
      <c r="CG143" s="458"/>
      <c r="CH143" s="458"/>
      <c r="CI143" s="458"/>
      <c r="CJ143" s="458"/>
      <c r="CK143" s="458"/>
      <c r="CL143" s="56"/>
      <c r="CM143" s="56"/>
      <c r="CN143" s="56"/>
      <c r="CO143" s="18"/>
      <c r="CP143" s="4"/>
      <c r="CQ143" s="4"/>
      <c r="CR143" s="4"/>
      <c r="CS143" s="457"/>
      <c r="CT143" s="39" t="s">
        <v>258</v>
      </c>
      <c r="CU143" s="6" t="s">
        <v>214</v>
      </c>
      <c r="CV143" s="6" t="s">
        <v>230</v>
      </c>
      <c r="CW143" s="6" t="s">
        <v>259</v>
      </c>
      <c r="CX143" s="32" t="s">
        <v>260</v>
      </c>
    </row>
    <row r="144" spans="5:102" ht="6.95" customHeight="1">
      <c r="E144" s="326"/>
      <c r="F144" s="326"/>
      <c r="G144" s="326"/>
      <c r="H144" s="327" t="str">
        <f>(IF(OR($E144="■番号■",$E144=""),"",VLOOKUP($E144,$CT137:$CU144,2,FALSE)))</f>
        <v/>
      </c>
      <c r="I144" s="327"/>
      <c r="J144" s="327"/>
      <c r="K144" s="327"/>
      <c r="L144" s="327"/>
      <c r="M144" s="327"/>
      <c r="N144" s="327"/>
      <c r="O144" s="327"/>
      <c r="P144" s="327"/>
      <c r="Q144" s="327"/>
      <c r="R144" s="327"/>
      <c r="S144" s="327"/>
      <c r="T144" s="327"/>
      <c r="U144" s="327"/>
      <c r="V144" s="327"/>
      <c r="W144" s="458"/>
      <c r="X144" s="458"/>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458"/>
      <c r="AY144" s="458"/>
      <c r="AZ144" s="458"/>
      <c r="BA144" s="458"/>
      <c r="BB144" s="458"/>
      <c r="BC144" s="458"/>
      <c r="BD144" s="458"/>
      <c r="BE144" s="458"/>
      <c r="BF144" s="458"/>
      <c r="BG144" s="458"/>
      <c r="BH144" s="458"/>
      <c r="BI144" s="458"/>
      <c r="BJ144" s="458"/>
      <c r="BK144" s="458"/>
      <c r="BL144" s="458"/>
      <c r="BM144" s="458"/>
      <c r="BN144" s="458"/>
      <c r="BO144" s="458"/>
      <c r="BP144" s="458"/>
      <c r="BQ144" s="458"/>
      <c r="BR144" s="458"/>
      <c r="BS144" s="458"/>
      <c r="BT144" s="458"/>
      <c r="BU144" s="458"/>
      <c r="BV144" s="458"/>
      <c r="BW144" s="458"/>
      <c r="BX144" s="458"/>
      <c r="BY144" s="458"/>
      <c r="BZ144" s="458"/>
      <c r="CA144" s="458"/>
      <c r="CB144" s="458"/>
      <c r="CC144" s="458"/>
      <c r="CD144" s="458"/>
      <c r="CE144" s="458"/>
      <c r="CF144" s="458"/>
      <c r="CG144" s="458"/>
      <c r="CH144" s="458"/>
      <c r="CI144" s="458"/>
      <c r="CJ144" s="458"/>
      <c r="CK144" s="458"/>
      <c r="CL144" s="56"/>
      <c r="CM144" s="56"/>
      <c r="CN144" s="56"/>
      <c r="CP144" s="4"/>
      <c r="CQ144" s="4"/>
      <c r="CR144" s="4"/>
      <c r="CS144" s="457">
        <v>3</v>
      </c>
      <c r="CT144" s="39" t="s">
        <v>261</v>
      </c>
      <c r="CU144" s="6" t="s">
        <v>262</v>
      </c>
      <c r="CV144" s="6" t="s">
        <v>263</v>
      </c>
      <c r="CW144" s="6" t="s">
        <v>264</v>
      </c>
      <c r="CX144" s="32" t="s">
        <v>241</v>
      </c>
    </row>
    <row r="145" spans="5:102" ht="6.95" customHeight="1">
      <c r="E145" s="326"/>
      <c r="F145" s="326"/>
      <c r="G145" s="326"/>
      <c r="H145" s="327"/>
      <c r="I145" s="327"/>
      <c r="J145" s="327"/>
      <c r="K145" s="327"/>
      <c r="L145" s="327"/>
      <c r="M145" s="327"/>
      <c r="N145" s="327"/>
      <c r="O145" s="327"/>
      <c r="P145" s="327"/>
      <c r="Q145" s="327"/>
      <c r="R145" s="327"/>
      <c r="S145" s="327"/>
      <c r="T145" s="327"/>
      <c r="U145" s="327"/>
      <c r="V145" s="327"/>
      <c r="W145" s="458"/>
      <c r="X145" s="458"/>
      <c r="Y145" s="458"/>
      <c r="Z145" s="458"/>
      <c r="AA145" s="458"/>
      <c r="AB145" s="458"/>
      <c r="AC145" s="458"/>
      <c r="AD145" s="458"/>
      <c r="AE145" s="458"/>
      <c r="AF145" s="458"/>
      <c r="AG145" s="458"/>
      <c r="AH145" s="458"/>
      <c r="AI145" s="458"/>
      <c r="AJ145" s="458"/>
      <c r="AK145" s="458"/>
      <c r="AL145" s="458"/>
      <c r="AM145" s="458"/>
      <c r="AN145" s="458"/>
      <c r="AO145" s="458"/>
      <c r="AP145" s="458"/>
      <c r="AQ145" s="458"/>
      <c r="AR145" s="458"/>
      <c r="AS145" s="458"/>
      <c r="AT145" s="458"/>
      <c r="AU145" s="458"/>
      <c r="AV145" s="458"/>
      <c r="AW145" s="458"/>
      <c r="AX145" s="458"/>
      <c r="AY145" s="458"/>
      <c r="AZ145" s="458"/>
      <c r="BA145" s="458"/>
      <c r="BB145" s="458"/>
      <c r="BC145" s="458"/>
      <c r="BD145" s="458"/>
      <c r="BE145" s="458"/>
      <c r="BF145" s="458"/>
      <c r="BG145" s="458"/>
      <c r="BH145" s="458"/>
      <c r="BI145" s="458"/>
      <c r="BJ145" s="458"/>
      <c r="BK145" s="458"/>
      <c r="BL145" s="458"/>
      <c r="BM145" s="458"/>
      <c r="BN145" s="458"/>
      <c r="BO145" s="458"/>
      <c r="BP145" s="458"/>
      <c r="BQ145" s="458"/>
      <c r="BR145" s="458"/>
      <c r="BS145" s="458"/>
      <c r="BT145" s="458"/>
      <c r="BU145" s="458"/>
      <c r="BV145" s="458"/>
      <c r="BW145" s="458"/>
      <c r="BX145" s="458"/>
      <c r="BY145" s="458"/>
      <c r="BZ145" s="458"/>
      <c r="CA145" s="458"/>
      <c r="CB145" s="458"/>
      <c r="CC145" s="458"/>
      <c r="CD145" s="458"/>
      <c r="CE145" s="458"/>
      <c r="CF145" s="458"/>
      <c r="CG145" s="458"/>
      <c r="CH145" s="458"/>
      <c r="CI145" s="458"/>
      <c r="CJ145" s="458"/>
      <c r="CK145" s="458"/>
      <c r="CL145" s="56"/>
      <c r="CM145" s="56"/>
      <c r="CN145" s="56"/>
      <c r="CQ145" s="4"/>
      <c r="CR145" s="4"/>
      <c r="CS145" s="457"/>
      <c r="CT145" s="12"/>
      <c r="CU145" s="17" t="s">
        <v>265</v>
      </c>
      <c r="CV145" s="17" t="s">
        <v>266</v>
      </c>
      <c r="CW145" s="17" t="s">
        <v>267</v>
      </c>
      <c r="CX145" s="34"/>
    </row>
    <row r="146" spans="5:102" ht="8.1" hidden="1" customHeight="1">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56"/>
      <c r="CM146" s="56"/>
      <c r="CN146" s="56"/>
      <c r="CQ146" s="4"/>
      <c r="CR146" s="4"/>
      <c r="CS146" s="33"/>
      <c r="CT146" s="12"/>
      <c r="CU146" s="22" t="str">
        <f>IFERROR(IF(VLOOKUP($E140,CT137:CX144,3,0)="なし","",VLOOKUP($E140,CT137:CX144,3,0)),"")</f>
        <v/>
      </c>
      <c r="CV146" s="22" t="str">
        <f>IFERROR(IF(VLOOKUP($E142,CT137:CX144,3,0)="なし","",VLOOKUP($E142,CT137:CX144,3,0)),"")</f>
        <v/>
      </c>
      <c r="CW146" s="22" t="str">
        <f>IFERROR(IF(VLOOKUP($E144,CT137:CX144,3,0)="なし","",VLOOKUP($E144,CT137:CX144,3,0)),"")</f>
        <v/>
      </c>
      <c r="CX146" s="34"/>
    </row>
    <row r="147" spans="5:102" ht="8.1" hidden="1" customHeight="1">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56"/>
      <c r="CM147" s="56"/>
      <c r="CN147" s="56"/>
      <c r="CQ147" s="4"/>
      <c r="CR147" s="4"/>
      <c r="CS147" s="33"/>
      <c r="CT147" s="12"/>
      <c r="CU147" s="22" t="str">
        <f>IFERROR(IF(VLOOKUP($E140,CT137:CX144,4,0)="なし","",VLOOKUP($E140,CT137:CX144,4,0)),"")</f>
        <v/>
      </c>
      <c r="CV147" s="22" t="str">
        <f>IFERROR(IF(VLOOKUP($E142,CT137:CX144,4,0)="なし","",VLOOKUP($E142,CT137:CX144,4,0)),"")</f>
        <v/>
      </c>
      <c r="CW147" s="22" t="str">
        <f>IFERROR(IF(VLOOKUP($E144,CT137:CX144,4,0)="なし","",VLOOKUP($E144,CT137:CX144,4,0)),"")</f>
        <v/>
      </c>
      <c r="CX147" s="34"/>
    </row>
    <row r="148" spans="5:102" ht="8.1" hidden="1" customHeight="1" thickBot="1">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56"/>
      <c r="CM148" s="56"/>
      <c r="CN148" s="56"/>
      <c r="CQ148" s="4"/>
      <c r="CR148" s="4"/>
      <c r="CS148" s="35"/>
      <c r="CT148" s="36"/>
      <c r="CU148" s="37" t="str">
        <f>IFERROR(IF(VLOOKUP($E140,CT137:CX144,5,0)="なし","",VLOOKUP($E140,CT137:CX144,5,0)),"")</f>
        <v/>
      </c>
      <c r="CV148" s="37" t="str">
        <f>IFERROR(IF(VLOOKUP($E142,CT137:CX144,5,0)="なし","",VLOOKUP($E142,CT137:CX144,5,0)),"")</f>
        <v/>
      </c>
      <c r="CW148" s="37" t="str">
        <f>IFERROR(IF(VLOOKUP($E144,CT137:CX144,5,0)="なし","",VLOOKUP($E144,CT137:CX144,5,0)),"")</f>
        <v/>
      </c>
      <c r="CX148" s="38"/>
    </row>
    <row r="149" spans="5:102" ht="8.1" hidden="1" customHeight="1">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56"/>
      <c r="CM149" s="56"/>
      <c r="CN149" s="56"/>
    </row>
    <row r="150" spans="5:102" ht="8.1" hidden="1" customHeight="1">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56"/>
      <c r="CM150" s="56"/>
      <c r="CN150" s="56"/>
    </row>
    <row r="151" spans="5:102" ht="8.1" hidden="1" customHeight="1">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56"/>
      <c r="CM151" s="56"/>
      <c r="CN151" s="56"/>
    </row>
    <row r="152" spans="5:102" ht="8.1" hidden="1" customHeight="1">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56"/>
      <c r="CM152" s="56"/>
      <c r="CN152" s="56"/>
    </row>
    <row r="153" spans="5:102" ht="8.1" hidden="1" customHeight="1">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56"/>
      <c r="CM153" s="56"/>
      <c r="CN153" s="56"/>
    </row>
    <row r="154" spans="5:102" ht="8.1" hidden="1" customHeight="1">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56"/>
      <c r="CM154" s="56"/>
      <c r="CN154" s="56"/>
    </row>
    <row r="155" spans="5:102" ht="8.1" hidden="1" customHeight="1">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7"/>
      <c r="CL155" s="56"/>
      <c r="CM155" s="56"/>
      <c r="CN155" s="56"/>
    </row>
    <row r="156" spans="5:102" ht="8.1" hidden="1" customHeight="1">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36"/>
      <c r="CJ156" s="136"/>
      <c r="CK156" s="137"/>
      <c r="CL156" s="56"/>
      <c r="CM156" s="56"/>
      <c r="CN156" s="56"/>
    </row>
    <row r="157" spans="5:102" ht="8.1" hidden="1" customHeight="1">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136"/>
      <c r="CC157" s="136"/>
      <c r="CD157" s="136"/>
      <c r="CE157" s="136"/>
      <c r="CF157" s="136"/>
      <c r="CG157" s="136"/>
      <c r="CH157" s="136"/>
      <c r="CI157" s="136"/>
      <c r="CJ157" s="136"/>
      <c r="CK157" s="137"/>
      <c r="CL157" s="56"/>
      <c r="CM157" s="56"/>
      <c r="CN157" s="56"/>
    </row>
    <row r="158" spans="5:102" ht="8.1" hidden="1" customHeight="1">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36"/>
      <c r="CJ158" s="136"/>
      <c r="CK158" s="137"/>
      <c r="CL158" s="56"/>
      <c r="CM158" s="56"/>
      <c r="CN158" s="56"/>
    </row>
    <row r="159" spans="5:102" ht="8.1" hidden="1" customHeight="1">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136"/>
      <c r="CA159" s="136"/>
      <c r="CB159" s="136"/>
      <c r="CC159" s="136"/>
      <c r="CD159" s="136"/>
      <c r="CE159" s="136"/>
      <c r="CF159" s="136"/>
      <c r="CG159" s="136"/>
      <c r="CH159" s="136"/>
      <c r="CI159" s="136"/>
      <c r="CJ159" s="136"/>
      <c r="CK159" s="137"/>
      <c r="CL159" s="56"/>
      <c r="CM159" s="56"/>
      <c r="CN159" s="56"/>
    </row>
    <row r="160" spans="5:102" ht="8.1" hidden="1" customHeight="1">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7"/>
      <c r="CL160" s="56"/>
      <c r="CM160" s="56"/>
      <c r="CN160" s="56"/>
    </row>
    <row r="161" spans="5:101" ht="8.1" hidden="1" customHeight="1">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7"/>
      <c r="CL161" s="56"/>
      <c r="CM161" s="56"/>
      <c r="CN161" s="56"/>
    </row>
    <row r="162" spans="5:101" ht="8.1" hidden="1" customHeight="1">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7"/>
      <c r="CL162" s="56"/>
      <c r="CM162" s="56"/>
      <c r="CN162" s="56"/>
    </row>
    <row r="163" spans="5:101" ht="8.1" hidden="1" customHeight="1">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7"/>
      <c r="CL163" s="56"/>
      <c r="CM163" s="56"/>
      <c r="CN163" s="56"/>
    </row>
    <row r="164" spans="5:101" ht="8.1" hidden="1" customHeight="1">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7"/>
      <c r="CL164" s="56"/>
      <c r="CM164" s="56"/>
      <c r="CN164" s="56"/>
    </row>
    <row r="165" spans="5:101" ht="8.1" hidden="1" customHeight="1">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A165" s="136"/>
      <c r="CB165" s="136"/>
      <c r="CC165" s="136"/>
      <c r="CD165" s="136"/>
      <c r="CE165" s="136"/>
      <c r="CF165" s="136"/>
      <c r="CG165" s="136"/>
      <c r="CH165" s="136"/>
      <c r="CI165" s="136"/>
      <c r="CJ165" s="136"/>
      <c r="CK165" s="137"/>
      <c r="CL165" s="56"/>
      <c r="CM165" s="56"/>
      <c r="CN165" s="56"/>
    </row>
    <row r="166" spans="5:101" ht="8.1" hidden="1" customHeight="1">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7"/>
      <c r="CL166" s="56"/>
      <c r="CM166" s="56"/>
      <c r="CN166" s="56"/>
    </row>
    <row r="167" spans="5:101" ht="8.1" hidden="1" customHeight="1">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7"/>
      <c r="CL167" s="56"/>
      <c r="CM167" s="56"/>
      <c r="CN167" s="56"/>
    </row>
    <row r="168" spans="5:101" ht="8.1" hidden="1" customHeight="1">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7"/>
      <c r="CL168" s="56"/>
      <c r="CM168" s="56"/>
      <c r="CN168" s="56"/>
    </row>
    <row r="169" spans="5:101" ht="8.1" hidden="1" customHeight="1">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36"/>
      <c r="CJ169" s="136"/>
      <c r="CK169" s="137"/>
      <c r="CL169" s="56"/>
      <c r="CM169" s="56"/>
      <c r="CN169" s="56"/>
    </row>
    <row r="170" spans="5:101" ht="8.1" hidden="1" customHeight="1">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7"/>
      <c r="CL170" s="56"/>
      <c r="CM170" s="56"/>
      <c r="CN170" s="56"/>
      <c r="CO170" s="18"/>
      <c r="CP170" s="4"/>
      <c r="CQ170" s="4"/>
    </row>
    <row r="171" spans="5:101" ht="8.1" hidden="1" customHeight="1">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7"/>
      <c r="CL171" s="56"/>
      <c r="CM171" s="56"/>
      <c r="CN171" s="56"/>
      <c r="CO171" s="18"/>
      <c r="CP171" s="4"/>
      <c r="CQ171" s="4"/>
      <c r="CR171" s="4"/>
      <c r="CS171" s="4"/>
      <c r="CT171" s="4"/>
      <c r="CU171" s="4"/>
      <c r="CV171" s="4"/>
      <c r="CW171" s="4"/>
    </row>
    <row r="172" spans="5:101" ht="8.1" hidden="1" customHeight="1">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56"/>
      <c r="CM172" s="56"/>
      <c r="CN172" s="56"/>
      <c r="CO172" s="18"/>
      <c r="CP172" s="4"/>
      <c r="CQ172" s="4"/>
      <c r="CR172" s="4"/>
      <c r="CS172" s="4"/>
      <c r="CT172" s="4"/>
      <c r="CU172" s="4"/>
      <c r="CV172" s="4"/>
      <c r="CW172" s="4"/>
    </row>
    <row r="173" spans="5:101" ht="8.1" hidden="1" customHeight="1">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56"/>
      <c r="CM173" s="56"/>
      <c r="CN173" s="56"/>
      <c r="CO173" s="18"/>
      <c r="CP173" s="4"/>
      <c r="CQ173" s="4"/>
      <c r="CR173" s="4"/>
      <c r="CS173" s="4"/>
      <c r="CT173" s="4"/>
      <c r="CU173" s="4"/>
      <c r="CV173" s="4"/>
      <c r="CW173" s="4"/>
    </row>
    <row r="174" spans="5:101" ht="8.1" hidden="1" customHeight="1">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56"/>
      <c r="CM174" s="56"/>
      <c r="CN174" s="56"/>
      <c r="CO174" s="18"/>
      <c r="CP174" s="4"/>
      <c r="CQ174" s="4"/>
      <c r="CR174" s="4"/>
      <c r="CS174" s="4"/>
      <c r="CT174" s="4"/>
      <c r="CU174" s="4"/>
      <c r="CV174" s="4"/>
      <c r="CW174" s="4"/>
    </row>
    <row r="175" spans="5:101" ht="8.1" hidden="1" customHeight="1">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136"/>
      <c r="CA175" s="136"/>
      <c r="CB175" s="136"/>
      <c r="CC175" s="136"/>
      <c r="CD175" s="136"/>
      <c r="CE175" s="136"/>
      <c r="CF175" s="136"/>
      <c r="CG175" s="136"/>
      <c r="CH175" s="136"/>
      <c r="CI175" s="136"/>
      <c r="CJ175" s="136"/>
      <c r="CK175" s="136"/>
      <c r="CL175" s="56"/>
      <c r="CM175" s="56"/>
      <c r="CN175" s="56"/>
      <c r="CO175" s="18"/>
      <c r="CP175" s="4"/>
      <c r="CQ175" s="4"/>
      <c r="CR175" s="4"/>
      <c r="CS175" s="4"/>
      <c r="CT175" s="4"/>
      <c r="CU175" s="4"/>
      <c r="CV175" s="4"/>
      <c r="CW175" s="4"/>
    </row>
    <row r="176" spans="5:101" ht="8.1" hidden="1" customHeight="1">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56"/>
      <c r="CM176" s="56"/>
      <c r="CN176" s="56"/>
      <c r="CO176" s="18"/>
      <c r="CP176" s="4"/>
      <c r="CQ176" s="4"/>
      <c r="CR176" s="4"/>
      <c r="CS176" s="4"/>
      <c r="CT176" s="4"/>
      <c r="CU176" s="4"/>
      <c r="CV176" s="4"/>
      <c r="CW176" s="4"/>
    </row>
    <row r="177" spans="5:101" ht="8.1" hidden="1" customHeight="1">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56"/>
      <c r="CM177" s="56"/>
      <c r="CN177" s="56"/>
      <c r="CO177" s="18"/>
      <c r="CP177" s="4"/>
      <c r="CQ177" s="4"/>
      <c r="CR177" s="4"/>
      <c r="CS177" s="4"/>
      <c r="CT177" s="4"/>
      <c r="CU177" s="4"/>
      <c r="CV177" s="4"/>
      <c r="CW177" s="4"/>
    </row>
    <row r="178" spans="5:101" ht="8.1" hidden="1" customHeight="1">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56"/>
      <c r="CM178" s="56"/>
      <c r="CN178" s="56"/>
      <c r="CO178" s="18"/>
      <c r="CP178" s="4"/>
      <c r="CQ178" s="4"/>
      <c r="CR178" s="4"/>
      <c r="CS178" s="4"/>
      <c r="CT178" s="4"/>
      <c r="CU178" s="4"/>
      <c r="CV178" s="4"/>
      <c r="CW178" s="4"/>
    </row>
    <row r="179" spans="5:101" ht="8.1" hidden="1" customHeight="1">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56"/>
      <c r="CM179" s="56"/>
      <c r="CN179" s="56"/>
      <c r="CO179" s="18"/>
      <c r="CP179" s="4"/>
      <c r="CQ179" s="4"/>
      <c r="CR179" s="4"/>
      <c r="CS179" s="4"/>
      <c r="CT179" s="4"/>
      <c r="CU179" s="4"/>
      <c r="CV179" s="4"/>
      <c r="CW179" s="4"/>
    </row>
    <row r="180" spans="5:101" ht="8.1" hidden="1" customHeight="1">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56"/>
      <c r="CM180" s="56"/>
      <c r="CN180" s="56"/>
      <c r="CO180" s="18"/>
      <c r="CP180" s="4"/>
      <c r="CQ180" s="4"/>
      <c r="CR180" s="4"/>
      <c r="CS180" s="4"/>
      <c r="CT180" s="4"/>
      <c r="CU180" s="4"/>
      <c r="CV180" s="4"/>
      <c r="CW180" s="4"/>
    </row>
    <row r="181" spans="5:101" ht="8.1" hidden="1" customHeight="1">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56"/>
      <c r="CM181" s="56"/>
      <c r="CN181" s="56"/>
      <c r="CO181" s="18"/>
      <c r="CP181" s="4"/>
      <c r="CQ181" s="4"/>
      <c r="CR181" s="4"/>
      <c r="CS181" s="4"/>
      <c r="CT181" s="4"/>
      <c r="CU181" s="4"/>
      <c r="CV181" s="4"/>
      <c r="CW181" s="4"/>
    </row>
    <row r="182" spans="5:101" ht="8.1" hidden="1" customHeight="1">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A182" s="136"/>
      <c r="CB182" s="136"/>
      <c r="CC182" s="136"/>
      <c r="CD182" s="136"/>
      <c r="CE182" s="136"/>
      <c r="CF182" s="136"/>
      <c r="CG182" s="136"/>
      <c r="CH182" s="136"/>
      <c r="CI182" s="136"/>
      <c r="CJ182" s="136"/>
      <c r="CK182" s="136"/>
      <c r="CL182" s="56"/>
      <c r="CM182" s="56"/>
      <c r="CN182" s="56"/>
      <c r="CO182" s="18"/>
      <c r="CP182" s="4"/>
      <c r="CQ182" s="4"/>
      <c r="CR182" s="4"/>
      <c r="CS182" s="4"/>
      <c r="CT182" s="4"/>
      <c r="CU182" s="4"/>
      <c r="CV182" s="4"/>
      <c r="CW182" s="4"/>
    </row>
    <row r="183" spans="5:101" ht="8.1" hidden="1" customHeight="1">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6"/>
      <c r="BX183" s="136"/>
      <c r="BY183" s="136"/>
      <c r="BZ183" s="136"/>
      <c r="CA183" s="136"/>
      <c r="CB183" s="136"/>
      <c r="CC183" s="136"/>
      <c r="CD183" s="136"/>
      <c r="CE183" s="136"/>
      <c r="CF183" s="136"/>
      <c r="CG183" s="136"/>
      <c r="CH183" s="136"/>
      <c r="CI183" s="136"/>
      <c r="CJ183" s="136"/>
      <c r="CK183" s="136"/>
      <c r="CL183" s="56"/>
      <c r="CM183" s="56"/>
      <c r="CN183" s="56"/>
      <c r="CO183" s="18"/>
      <c r="CP183" s="4"/>
      <c r="CQ183" s="4"/>
      <c r="CR183" s="4"/>
      <c r="CS183" s="4"/>
      <c r="CT183" s="4"/>
      <c r="CU183" s="4"/>
      <c r="CV183" s="4"/>
      <c r="CW183" s="4"/>
    </row>
    <row r="184" spans="5:101" ht="8.1" hidden="1" customHeight="1">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6"/>
      <c r="BX184" s="136"/>
      <c r="BY184" s="136"/>
      <c r="BZ184" s="136"/>
      <c r="CA184" s="136"/>
      <c r="CB184" s="136"/>
      <c r="CC184" s="136"/>
      <c r="CD184" s="136"/>
      <c r="CE184" s="136"/>
      <c r="CF184" s="136"/>
      <c r="CG184" s="136"/>
      <c r="CH184" s="136"/>
      <c r="CI184" s="136"/>
      <c r="CJ184" s="136"/>
      <c r="CK184" s="136"/>
      <c r="CL184" s="56"/>
      <c r="CM184" s="56"/>
      <c r="CN184" s="56"/>
      <c r="CO184" s="18"/>
      <c r="CP184" s="4"/>
      <c r="CQ184" s="4"/>
      <c r="CR184" s="4"/>
      <c r="CS184" s="4"/>
    </row>
    <row r="185" spans="5:101" ht="8.1" hidden="1" customHeight="1">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136"/>
      <c r="CE185" s="136"/>
      <c r="CF185" s="136"/>
      <c r="CG185" s="136"/>
      <c r="CH185" s="136"/>
      <c r="CI185" s="136"/>
      <c r="CJ185" s="136"/>
      <c r="CK185" s="136"/>
      <c r="CL185" s="56"/>
      <c r="CM185" s="56"/>
      <c r="CN185" s="56"/>
      <c r="CO185" s="18"/>
      <c r="CP185" s="4"/>
      <c r="CQ185" s="4"/>
      <c r="CR185" s="4"/>
      <c r="CS185" s="4"/>
    </row>
    <row r="186" spans="5:101" ht="8.1" hidden="1" customHeight="1">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136"/>
      <c r="CA186" s="136"/>
      <c r="CB186" s="136"/>
      <c r="CC186" s="136"/>
      <c r="CD186" s="136"/>
      <c r="CE186" s="136"/>
      <c r="CF186" s="136"/>
      <c r="CG186" s="136"/>
      <c r="CH186" s="136"/>
      <c r="CI186" s="136"/>
      <c r="CJ186" s="136"/>
      <c r="CK186" s="136"/>
      <c r="CL186" s="56"/>
      <c r="CM186" s="56"/>
      <c r="CN186" s="56"/>
      <c r="CO186" s="18"/>
      <c r="CP186" s="4"/>
      <c r="CQ186" s="4"/>
      <c r="CR186" s="4"/>
      <c r="CS186" s="4"/>
    </row>
    <row r="187" spans="5:101" ht="8.1" hidden="1" customHeight="1">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36"/>
      <c r="CJ187" s="136"/>
      <c r="CK187" s="136"/>
      <c r="CL187" s="56"/>
      <c r="CM187" s="56"/>
      <c r="CN187" s="56"/>
      <c r="CO187" s="18"/>
      <c r="CP187" s="4"/>
      <c r="CQ187" s="4"/>
      <c r="CR187" s="4"/>
      <c r="CS187" s="4"/>
    </row>
    <row r="188" spans="5:101" ht="8.1" hidden="1" customHeight="1">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56"/>
      <c r="CM188" s="56"/>
      <c r="CN188" s="56"/>
      <c r="CO188" s="18"/>
      <c r="CP188" s="4"/>
      <c r="CQ188" s="4"/>
      <c r="CR188" s="4"/>
      <c r="CS188" s="4"/>
    </row>
    <row r="189" spans="5:101" ht="8.1" hidden="1" customHeight="1">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6"/>
      <c r="BX189" s="136"/>
      <c r="BY189" s="136"/>
      <c r="BZ189" s="136"/>
      <c r="CA189" s="136"/>
      <c r="CB189" s="136"/>
      <c r="CC189" s="136"/>
      <c r="CD189" s="136"/>
      <c r="CE189" s="136"/>
      <c r="CF189" s="136"/>
      <c r="CG189" s="136"/>
      <c r="CH189" s="136"/>
      <c r="CI189" s="136"/>
      <c r="CJ189" s="136"/>
      <c r="CK189" s="136"/>
      <c r="CL189" s="56"/>
      <c r="CM189" s="56"/>
      <c r="CN189" s="56"/>
      <c r="CO189" s="18"/>
      <c r="CP189" s="4"/>
      <c r="CQ189" s="4"/>
      <c r="CR189" s="4"/>
      <c r="CS189" s="4"/>
    </row>
    <row r="190" spans="5:101" ht="8.1" hidden="1" customHeight="1">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136"/>
      <c r="CA190" s="136"/>
      <c r="CB190" s="136"/>
      <c r="CC190" s="136"/>
      <c r="CD190" s="136"/>
      <c r="CE190" s="136"/>
      <c r="CF190" s="136"/>
      <c r="CG190" s="136"/>
      <c r="CH190" s="136"/>
      <c r="CI190" s="136"/>
      <c r="CJ190" s="136"/>
      <c r="CK190" s="136"/>
      <c r="CL190" s="56"/>
      <c r="CM190" s="56"/>
      <c r="CN190" s="56"/>
      <c r="CO190" s="18"/>
      <c r="CP190" s="4"/>
      <c r="CQ190" s="4"/>
      <c r="CR190" s="4"/>
      <c r="CS190" s="4"/>
    </row>
    <row r="191" spans="5:101" ht="8.1" hidden="1" customHeight="1">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36"/>
      <c r="BT191" s="136"/>
      <c r="BU191" s="136"/>
      <c r="BV191" s="136"/>
      <c r="BW191" s="136"/>
      <c r="BX191" s="136"/>
      <c r="BY191" s="136"/>
      <c r="BZ191" s="136"/>
      <c r="CA191" s="136"/>
      <c r="CB191" s="136"/>
      <c r="CC191" s="136"/>
      <c r="CD191" s="136"/>
      <c r="CE191" s="136"/>
      <c r="CF191" s="136"/>
      <c r="CG191" s="136"/>
      <c r="CH191" s="136"/>
      <c r="CI191" s="136"/>
      <c r="CJ191" s="136"/>
      <c r="CK191" s="136"/>
      <c r="CL191" s="56"/>
      <c r="CM191" s="56"/>
      <c r="CN191" s="56"/>
      <c r="CP191" s="4"/>
      <c r="CQ191" s="4"/>
      <c r="CR191" s="4"/>
      <c r="CS191" s="4"/>
    </row>
    <row r="192" spans="5:101" ht="8.1" hidden="1" customHeight="1">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36"/>
      <c r="BT192" s="136"/>
      <c r="BU192" s="136"/>
      <c r="BV192" s="136"/>
      <c r="BW192" s="136"/>
      <c r="BX192" s="136"/>
      <c r="BY192" s="136"/>
      <c r="BZ192" s="136"/>
      <c r="CA192" s="136"/>
      <c r="CB192" s="136"/>
      <c r="CC192" s="136"/>
      <c r="CD192" s="136"/>
      <c r="CE192" s="136"/>
      <c r="CF192" s="136"/>
      <c r="CG192" s="136"/>
      <c r="CH192" s="136"/>
      <c r="CI192" s="136"/>
      <c r="CJ192" s="136"/>
      <c r="CK192" s="136"/>
      <c r="CL192" s="56"/>
      <c r="CM192" s="56"/>
      <c r="CN192" s="56"/>
      <c r="CQ192" s="4"/>
      <c r="CR192" s="4"/>
      <c r="CS192" s="4"/>
    </row>
    <row r="193" spans="5:101" ht="8.1" hidden="1" customHeight="1">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136"/>
      <c r="CA193" s="136"/>
      <c r="CB193" s="136"/>
      <c r="CC193" s="136"/>
      <c r="CD193" s="136"/>
      <c r="CE193" s="136"/>
      <c r="CF193" s="136"/>
      <c r="CG193" s="136"/>
      <c r="CH193" s="136"/>
      <c r="CI193" s="136"/>
      <c r="CJ193" s="136"/>
      <c r="CK193" s="136"/>
      <c r="CL193" s="56"/>
      <c r="CM193" s="56"/>
      <c r="CN193" s="56"/>
      <c r="CQ193" s="4"/>
      <c r="CR193" s="4"/>
      <c r="CS193" s="4"/>
    </row>
    <row r="194" spans="5:101" ht="8.1" hidden="1" customHeight="1">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6"/>
      <c r="BX194" s="136"/>
      <c r="BY194" s="136"/>
      <c r="BZ194" s="136"/>
      <c r="CA194" s="136"/>
      <c r="CB194" s="136"/>
      <c r="CC194" s="136"/>
      <c r="CD194" s="136"/>
      <c r="CE194" s="136"/>
      <c r="CF194" s="136"/>
      <c r="CG194" s="136"/>
      <c r="CH194" s="136"/>
      <c r="CI194" s="136"/>
      <c r="CJ194" s="136"/>
      <c r="CK194" s="136"/>
      <c r="CL194" s="56"/>
      <c r="CM194" s="56"/>
      <c r="CN194" s="56"/>
      <c r="CQ194" s="4"/>
      <c r="CR194" s="4"/>
      <c r="CS194" s="4"/>
    </row>
    <row r="195" spans="5:101" ht="8.1" hidden="1" customHeight="1">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6"/>
      <c r="BX195" s="136"/>
      <c r="BY195" s="136"/>
      <c r="BZ195" s="136"/>
      <c r="CA195" s="136"/>
      <c r="CB195" s="136"/>
      <c r="CC195" s="136"/>
      <c r="CD195" s="136"/>
      <c r="CE195" s="136"/>
      <c r="CF195" s="136"/>
      <c r="CG195" s="136"/>
      <c r="CH195" s="136"/>
      <c r="CI195" s="136"/>
      <c r="CJ195" s="136"/>
      <c r="CK195" s="136"/>
      <c r="CL195" s="56"/>
      <c r="CM195" s="56"/>
      <c r="CN195" s="56"/>
      <c r="CQ195" s="4"/>
      <c r="CR195" s="4"/>
      <c r="CS195" s="4"/>
    </row>
    <row r="196" spans="5:101" ht="8.1" hidden="1" customHeight="1">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6"/>
      <c r="BX196" s="136"/>
      <c r="BY196" s="136"/>
      <c r="BZ196" s="136"/>
      <c r="CA196" s="136"/>
      <c r="CB196" s="136"/>
      <c r="CC196" s="136"/>
      <c r="CD196" s="136"/>
      <c r="CE196" s="136"/>
      <c r="CF196" s="136"/>
      <c r="CG196" s="136"/>
      <c r="CH196" s="136"/>
      <c r="CI196" s="136"/>
      <c r="CJ196" s="136"/>
      <c r="CK196" s="136"/>
      <c r="CL196" s="56"/>
      <c r="CM196" s="56"/>
      <c r="CN196" s="56"/>
      <c r="CR196" s="4"/>
      <c r="CS196" s="4"/>
    </row>
    <row r="197" spans="5:101" ht="5.45" hidden="1" customHeight="1">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36"/>
      <c r="CJ197" s="136"/>
      <c r="CK197" s="136"/>
      <c r="CL197" s="56"/>
      <c r="CM197" s="56"/>
      <c r="CN197" s="56"/>
      <c r="CO197" s="18"/>
      <c r="CP197" s="4"/>
      <c r="CQ197" s="4"/>
    </row>
    <row r="198" spans="5:101" ht="5.45" hidden="1" customHeight="1">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36"/>
      <c r="CJ198" s="136"/>
      <c r="CK198" s="136"/>
      <c r="CL198" s="172"/>
      <c r="CM198" s="172"/>
      <c r="CN198" s="172"/>
      <c r="CO198" s="18"/>
      <c r="CP198" s="4"/>
      <c r="CQ198" s="4"/>
      <c r="CR198" s="4"/>
      <c r="CS198" s="4"/>
      <c r="CT198" s="4"/>
      <c r="CU198" s="4"/>
      <c r="CV198" s="4"/>
      <c r="CW198" s="4"/>
    </row>
    <row r="199" spans="5:101" ht="5.45" hidden="1" customHeight="1">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136"/>
      <c r="BW199" s="136"/>
      <c r="BX199" s="136"/>
      <c r="BY199" s="136"/>
      <c r="BZ199" s="136"/>
      <c r="CA199" s="136"/>
      <c r="CB199" s="136"/>
      <c r="CC199" s="136"/>
      <c r="CD199" s="136"/>
      <c r="CE199" s="136"/>
      <c r="CF199" s="136"/>
      <c r="CG199" s="136"/>
      <c r="CH199" s="136"/>
      <c r="CI199" s="136"/>
      <c r="CJ199" s="136"/>
      <c r="CK199" s="136"/>
      <c r="CL199" s="172"/>
      <c r="CM199" s="172"/>
      <c r="CN199" s="172"/>
      <c r="CO199" s="18"/>
      <c r="CP199" s="4"/>
      <c r="CQ199" s="4"/>
      <c r="CR199" s="4"/>
      <c r="CS199" s="4"/>
      <c r="CT199" s="4"/>
      <c r="CU199" s="4"/>
      <c r="CV199" s="4"/>
      <c r="CW199" s="4"/>
    </row>
    <row r="200" spans="5:101" ht="8.1" hidden="1" customHeight="1">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6"/>
      <c r="BQ200" s="136"/>
      <c r="BR200" s="136"/>
      <c r="BS200" s="136"/>
      <c r="BT200" s="136"/>
      <c r="BU200" s="136"/>
      <c r="BV200" s="136"/>
      <c r="BW200" s="136"/>
      <c r="BX200" s="136"/>
      <c r="BY200" s="136"/>
      <c r="BZ200" s="136"/>
      <c r="CA200" s="136"/>
      <c r="CB200" s="136"/>
      <c r="CC200" s="136"/>
      <c r="CD200" s="136"/>
      <c r="CE200" s="136"/>
      <c r="CF200" s="136"/>
      <c r="CG200" s="136"/>
      <c r="CH200" s="136"/>
      <c r="CI200" s="136"/>
      <c r="CJ200" s="136"/>
      <c r="CK200" s="136"/>
      <c r="CL200" s="172"/>
      <c r="CM200" s="172"/>
      <c r="CN200" s="172"/>
      <c r="CO200" s="18"/>
      <c r="CP200" s="4"/>
      <c r="CQ200" s="4"/>
      <c r="CR200" s="4"/>
      <c r="CS200" s="4"/>
      <c r="CT200" s="4"/>
      <c r="CU200" s="4"/>
      <c r="CV200" s="4"/>
      <c r="CW200" s="4"/>
    </row>
    <row r="201" spans="5:101" ht="8.1" hidden="1" customHeight="1">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6"/>
      <c r="BX201" s="136"/>
      <c r="BY201" s="136"/>
      <c r="BZ201" s="136"/>
      <c r="CA201" s="136"/>
      <c r="CB201" s="136"/>
      <c r="CC201" s="136"/>
      <c r="CD201" s="136"/>
      <c r="CE201" s="136"/>
      <c r="CF201" s="136"/>
      <c r="CG201" s="136"/>
      <c r="CH201" s="136"/>
      <c r="CI201" s="136"/>
      <c r="CJ201" s="136"/>
      <c r="CK201" s="136"/>
      <c r="CL201" s="172"/>
      <c r="CM201" s="172"/>
      <c r="CN201" s="172"/>
      <c r="CO201" s="18"/>
      <c r="CP201" s="4"/>
      <c r="CQ201" s="4"/>
      <c r="CR201" s="4"/>
      <c r="CS201" s="4"/>
      <c r="CT201" s="4"/>
      <c r="CU201" s="4"/>
      <c r="CV201" s="4"/>
      <c r="CW201" s="4"/>
    </row>
    <row r="202" spans="5:101" ht="8.1" hidden="1" customHeight="1">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6"/>
      <c r="BX202" s="136"/>
      <c r="BY202" s="136"/>
      <c r="BZ202" s="136"/>
      <c r="CA202" s="136"/>
      <c r="CB202" s="136"/>
      <c r="CC202" s="136"/>
      <c r="CD202" s="136"/>
      <c r="CE202" s="136"/>
      <c r="CF202" s="136"/>
      <c r="CG202" s="136"/>
      <c r="CH202" s="136"/>
      <c r="CI202" s="136"/>
      <c r="CJ202" s="136"/>
      <c r="CK202" s="136"/>
      <c r="CL202" s="56"/>
      <c r="CM202" s="56"/>
      <c r="CN202" s="56"/>
      <c r="CO202" s="18"/>
      <c r="CP202" s="4"/>
      <c r="CQ202" s="4"/>
      <c r="CR202" s="4"/>
      <c r="CS202" s="4"/>
      <c r="CT202" s="4"/>
      <c r="CU202" s="4"/>
      <c r="CV202" s="4"/>
      <c r="CW202" s="4"/>
    </row>
    <row r="203" spans="5:101" ht="8.1" hidden="1" customHeight="1">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c r="BU203" s="136"/>
      <c r="BV203" s="136"/>
      <c r="BW203" s="136"/>
      <c r="BX203" s="136"/>
      <c r="BY203" s="136"/>
      <c r="BZ203" s="136"/>
      <c r="CA203" s="136"/>
      <c r="CB203" s="136"/>
      <c r="CC203" s="136"/>
      <c r="CD203" s="136"/>
      <c r="CE203" s="136"/>
      <c r="CF203" s="136"/>
      <c r="CG203" s="136"/>
      <c r="CH203" s="136"/>
      <c r="CI203" s="136"/>
      <c r="CJ203" s="136"/>
      <c r="CK203" s="136"/>
      <c r="CL203" s="56"/>
      <c r="CM203" s="56"/>
      <c r="CN203" s="56"/>
      <c r="CO203" s="18"/>
      <c r="CP203" s="4"/>
      <c r="CQ203" s="4"/>
      <c r="CR203" s="4"/>
      <c r="CS203" s="4"/>
      <c r="CT203" s="4"/>
      <c r="CU203" s="4"/>
      <c r="CV203" s="4"/>
      <c r="CW203" s="4"/>
    </row>
    <row r="204" spans="5:101" ht="8.1" hidden="1" customHeight="1">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c r="BI204" s="136"/>
      <c r="BJ204" s="136"/>
      <c r="BK204" s="136"/>
      <c r="BL204" s="136"/>
      <c r="BM204" s="136"/>
      <c r="BN204" s="136"/>
      <c r="BO204" s="136"/>
      <c r="BP204" s="136"/>
      <c r="BQ204" s="136"/>
      <c r="BR204" s="136"/>
      <c r="BS204" s="136"/>
      <c r="BT204" s="136"/>
      <c r="BU204" s="136"/>
      <c r="BV204" s="136"/>
      <c r="BW204" s="136"/>
      <c r="BX204" s="136"/>
      <c r="BY204" s="136"/>
      <c r="BZ204" s="136"/>
      <c r="CA204" s="136"/>
      <c r="CB204" s="136"/>
      <c r="CC204" s="136"/>
      <c r="CD204" s="136"/>
      <c r="CE204" s="136"/>
      <c r="CF204" s="136"/>
      <c r="CG204" s="136"/>
      <c r="CH204" s="136"/>
      <c r="CI204" s="136"/>
      <c r="CJ204" s="136"/>
      <c r="CK204" s="136"/>
      <c r="CL204" s="56"/>
      <c r="CM204" s="56"/>
      <c r="CN204" s="56"/>
      <c r="CO204" s="18"/>
      <c r="CP204" s="4"/>
      <c r="CQ204" s="4"/>
      <c r="CR204" s="4"/>
      <c r="CS204" s="4"/>
      <c r="CT204" s="4"/>
      <c r="CU204" s="4"/>
      <c r="CV204" s="4"/>
      <c r="CW204" s="4"/>
    </row>
    <row r="205" spans="5:101" ht="8.1" hidden="1" customHeight="1">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6"/>
      <c r="BX205" s="136"/>
      <c r="BY205" s="136"/>
      <c r="BZ205" s="136"/>
      <c r="CA205" s="136"/>
      <c r="CB205" s="136"/>
      <c r="CC205" s="136"/>
      <c r="CD205" s="136"/>
      <c r="CE205" s="136"/>
      <c r="CF205" s="136"/>
      <c r="CG205" s="136"/>
      <c r="CH205" s="136"/>
      <c r="CI205" s="136"/>
      <c r="CJ205" s="136"/>
      <c r="CK205" s="136"/>
      <c r="CL205" s="56"/>
      <c r="CM205" s="56"/>
      <c r="CN205" s="56"/>
      <c r="CO205" s="18"/>
      <c r="CP205" s="4"/>
      <c r="CQ205" s="4"/>
      <c r="CR205" s="4"/>
      <c r="CS205" s="4"/>
      <c r="CT205" s="4"/>
      <c r="CU205" s="4"/>
      <c r="CV205" s="4"/>
      <c r="CW205" s="4"/>
    </row>
    <row r="206" spans="5:101" ht="8.1" hidden="1" customHeight="1">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6"/>
      <c r="BX206" s="136"/>
      <c r="BY206" s="136"/>
      <c r="BZ206" s="136"/>
      <c r="CA206" s="136"/>
      <c r="CB206" s="136"/>
      <c r="CC206" s="136"/>
      <c r="CD206" s="136"/>
      <c r="CE206" s="136"/>
      <c r="CF206" s="136"/>
      <c r="CG206" s="136"/>
      <c r="CH206" s="136"/>
      <c r="CI206" s="136"/>
      <c r="CJ206" s="136"/>
      <c r="CK206" s="136"/>
      <c r="CL206" s="56"/>
      <c r="CM206" s="56"/>
      <c r="CN206" s="56"/>
      <c r="CO206" s="18"/>
      <c r="CP206" s="4"/>
      <c r="CQ206" s="4"/>
      <c r="CR206" s="4"/>
      <c r="CS206" s="4"/>
      <c r="CT206" s="4"/>
      <c r="CU206" s="4"/>
      <c r="CV206" s="4"/>
      <c r="CW206" s="4"/>
    </row>
    <row r="207" spans="5:101" ht="8.1" hidden="1" customHeight="1">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c r="CL207" s="56"/>
      <c r="CM207" s="56"/>
      <c r="CN207" s="56"/>
      <c r="CO207" s="18"/>
      <c r="CP207" s="4"/>
      <c r="CQ207" s="4"/>
      <c r="CR207" s="4"/>
      <c r="CS207" s="4"/>
      <c r="CT207" s="4"/>
      <c r="CU207" s="4"/>
      <c r="CV207" s="4"/>
      <c r="CW207" s="4"/>
    </row>
    <row r="208" spans="5:101" ht="8.1" hidden="1" customHeight="1">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6"/>
      <c r="BX208" s="136"/>
      <c r="BY208" s="136"/>
      <c r="BZ208" s="136"/>
      <c r="CA208" s="136"/>
      <c r="CB208" s="136"/>
      <c r="CC208" s="136"/>
      <c r="CD208" s="136"/>
      <c r="CE208" s="136"/>
      <c r="CF208" s="136"/>
      <c r="CG208" s="136"/>
      <c r="CH208" s="136"/>
      <c r="CI208" s="136"/>
      <c r="CJ208" s="136"/>
      <c r="CK208" s="136"/>
      <c r="CL208" s="56"/>
      <c r="CM208" s="56"/>
      <c r="CN208" s="56"/>
      <c r="CO208" s="18"/>
      <c r="CP208" s="4"/>
      <c r="CQ208" s="4"/>
      <c r="CR208" s="4"/>
      <c r="CS208" s="4"/>
      <c r="CT208" s="4"/>
      <c r="CU208" s="4"/>
      <c r="CV208" s="4"/>
      <c r="CW208" s="4"/>
    </row>
    <row r="209" spans="5:101" ht="8.1" hidden="1" customHeight="1">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6"/>
      <c r="BM209" s="136"/>
      <c r="BN209" s="136"/>
      <c r="BO209" s="136"/>
      <c r="BP209" s="136"/>
      <c r="BQ209" s="136"/>
      <c r="BR209" s="136"/>
      <c r="BS209" s="136"/>
      <c r="BT209" s="136"/>
      <c r="BU209" s="136"/>
      <c r="BV209" s="136"/>
      <c r="BW209" s="136"/>
      <c r="BX209" s="136"/>
      <c r="BY209" s="136"/>
      <c r="BZ209" s="136"/>
      <c r="CA209" s="136"/>
      <c r="CB209" s="136"/>
      <c r="CC209" s="136"/>
      <c r="CD209" s="136"/>
      <c r="CE209" s="136"/>
      <c r="CF209" s="136"/>
      <c r="CG209" s="136"/>
      <c r="CH209" s="136"/>
      <c r="CI209" s="136"/>
      <c r="CJ209" s="136"/>
      <c r="CK209" s="136"/>
      <c r="CL209" s="56"/>
      <c r="CM209" s="56"/>
      <c r="CN209" s="56"/>
      <c r="CO209" s="18"/>
      <c r="CP209" s="4"/>
      <c r="CQ209" s="4"/>
      <c r="CR209" s="4"/>
      <c r="CS209" s="4"/>
      <c r="CT209" s="4"/>
      <c r="CU209" s="4"/>
      <c r="CV209" s="4"/>
      <c r="CW209" s="4"/>
    </row>
    <row r="210" spans="5:101" ht="8.1" hidden="1" customHeight="1">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56"/>
      <c r="CM210" s="56"/>
      <c r="CN210" s="56"/>
      <c r="CO210" s="18"/>
      <c r="CP210" s="4"/>
      <c r="CQ210" s="4"/>
      <c r="CR210" s="4"/>
      <c r="CS210" s="4"/>
      <c r="CT210" s="4"/>
      <c r="CU210" s="4"/>
      <c r="CV210" s="4"/>
      <c r="CW210" s="4"/>
    </row>
    <row r="211" spans="5:101" ht="8.1" hidden="1" customHeight="1">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c r="BI211" s="136"/>
      <c r="BJ211" s="136"/>
      <c r="BK211" s="136"/>
      <c r="BL211" s="136"/>
      <c r="BM211" s="136"/>
      <c r="BN211" s="136"/>
      <c r="BO211" s="136"/>
      <c r="BP211" s="136"/>
      <c r="BQ211" s="136"/>
      <c r="BR211" s="136"/>
      <c r="BS211" s="136"/>
      <c r="BT211" s="136"/>
      <c r="BU211" s="136"/>
      <c r="BV211" s="136"/>
      <c r="BW211" s="136"/>
      <c r="BX211" s="136"/>
      <c r="BY211" s="136"/>
      <c r="BZ211" s="136"/>
      <c r="CA211" s="136"/>
      <c r="CB211" s="136"/>
      <c r="CC211" s="136"/>
      <c r="CD211" s="136"/>
      <c r="CE211" s="136"/>
      <c r="CF211" s="136"/>
      <c r="CG211" s="136"/>
      <c r="CH211" s="136"/>
      <c r="CI211" s="136"/>
      <c r="CJ211" s="136"/>
      <c r="CK211" s="136"/>
      <c r="CL211" s="56"/>
      <c r="CM211" s="56"/>
      <c r="CN211" s="56"/>
      <c r="CO211" s="18"/>
      <c r="CP211" s="4"/>
      <c r="CQ211" s="4"/>
      <c r="CR211" s="4"/>
      <c r="CS211" s="4"/>
      <c r="CT211" s="4"/>
      <c r="CU211" s="4"/>
      <c r="CV211" s="4"/>
      <c r="CW211" s="4"/>
    </row>
    <row r="212" spans="5:101" ht="8.1" hidden="1" customHeight="1">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c r="BI212" s="136"/>
      <c r="BJ212" s="136"/>
      <c r="BK212" s="136"/>
      <c r="BL212" s="136"/>
      <c r="BM212" s="136"/>
      <c r="BN212" s="136"/>
      <c r="BO212" s="136"/>
      <c r="BP212" s="136"/>
      <c r="BQ212" s="136"/>
      <c r="BR212" s="136"/>
      <c r="BS212" s="136"/>
      <c r="BT212" s="136"/>
      <c r="BU212" s="136"/>
      <c r="BV212" s="136"/>
      <c r="BW212" s="136"/>
      <c r="BX212" s="136"/>
      <c r="BY212" s="136"/>
      <c r="BZ212" s="136"/>
      <c r="CA212" s="136"/>
      <c r="CB212" s="136"/>
      <c r="CC212" s="136"/>
      <c r="CD212" s="136"/>
      <c r="CE212" s="136"/>
      <c r="CF212" s="136"/>
      <c r="CG212" s="136"/>
      <c r="CH212" s="136"/>
      <c r="CI212" s="136"/>
      <c r="CJ212" s="136"/>
      <c r="CK212" s="136"/>
      <c r="CL212" s="138"/>
      <c r="CM212" s="56"/>
      <c r="CN212" s="56"/>
      <c r="CO212" s="18"/>
      <c r="CP212" s="4"/>
      <c r="CQ212" s="4"/>
      <c r="CR212" s="4"/>
      <c r="CS212" s="4"/>
      <c r="CT212" s="4"/>
      <c r="CU212" s="4"/>
      <c r="CV212" s="4"/>
      <c r="CW212" s="4"/>
    </row>
    <row r="213" spans="5:101" ht="8.1" hidden="1" customHeight="1">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c r="BI213" s="136"/>
      <c r="BJ213" s="136"/>
      <c r="BK213" s="136"/>
      <c r="BL213" s="136"/>
      <c r="BM213" s="136"/>
      <c r="BN213" s="136"/>
      <c r="BO213" s="136"/>
      <c r="BP213" s="136"/>
      <c r="BQ213" s="136"/>
      <c r="BR213" s="136"/>
      <c r="BS213" s="136"/>
      <c r="BT213" s="136"/>
      <c r="BU213" s="136"/>
      <c r="BV213" s="136"/>
      <c r="BW213" s="136"/>
      <c r="BX213" s="136"/>
      <c r="BY213" s="136"/>
      <c r="BZ213" s="136"/>
      <c r="CA213" s="136"/>
      <c r="CB213" s="136"/>
      <c r="CC213" s="136"/>
      <c r="CD213" s="136"/>
      <c r="CE213" s="136"/>
      <c r="CF213" s="136"/>
      <c r="CG213" s="136"/>
      <c r="CH213" s="136"/>
      <c r="CI213" s="136"/>
      <c r="CJ213" s="136"/>
      <c r="CK213" s="136"/>
      <c r="CL213" s="56"/>
      <c r="CM213" s="56"/>
      <c r="CN213" s="56"/>
      <c r="CO213" s="18"/>
      <c r="CP213" s="4"/>
      <c r="CQ213" s="4"/>
      <c r="CR213" s="4"/>
      <c r="CS213" s="4"/>
      <c r="CT213" s="4"/>
      <c r="CU213" s="4"/>
      <c r="CV213" s="4"/>
      <c r="CW213" s="4"/>
    </row>
    <row r="214" spans="5:101" ht="8.1" hidden="1" customHeight="1">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c r="BI214" s="136"/>
      <c r="BJ214" s="136"/>
      <c r="BK214" s="136"/>
      <c r="BL214" s="136"/>
      <c r="BM214" s="136"/>
      <c r="BN214" s="136"/>
      <c r="BO214" s="136"/>
      <c r="BP214" s="136"/>
      <c r="BQ214" s="136"/>
      <c r="BR214" s="136"/>
      <c r="BS214" s="136"/>
      <c r="BT214" s="136"/>
      <c r="BU214" s="136"/>
      <c r="BV214" s="136"/>
      <c r="BW214" s="136"/>
      <c r="BX214" s="136"/>
      <c r="BY214" s="136"/>
      <c r="BZ214" s="136"/>
      <c r="CA214" s="136"/>
      <c r="CB214" s="136"/>
      <c r="CC214" s="136"/>
      <c r="CD214" s="136"/>
      <c r="CE214" s="136"/>
      <c r="CF214" s="136"/>
      <c r="CG214" s="136"/>
      <c r="CH214" s="136"/>
      <c r="CI214" s="136"/>
      <c r="CJ214" s="136"/>
      <c r="CK214" s="136"/>
      <c r="CL214" s="56"/>
      <c r="CM214" s="56"/>
      <c r="CN214" s="56"/>
      <c r="CO214" s="18"/>
      <c r="CP214" s="4"/>
      <c r="CQ214" s="4"/>
      <c r="CR214" s="4"/>
      <c r="CS214" s="4"/>
      <c r="CT214" s="4"/>
      <c r="CU214" s="4"/>
      <c r="CV214" s="4"/>
      <c r="CW214" s="4"/>
    </row>
    <row r="215" spans="5:101" ht="8.1" hidden="1" customHeight="1">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c r="BN215" s="136"/>
      <c r="BO215" s="136"/>
      <c r="BP215" s="136"/>
      <c r="BQ215" s="136"/>
      <c r="BR215" s="136"/>
      <c r="BS215" s="136"/>
      <c r="BT215" s="136"/>
      <c r="BU215" s="136"/>
      <c r="BV215" s="136"/>
      <c r="BW215" s="136"/>
      <c r="BX215" s="136"/>
      <c r="BY215" s="136"/>
      <c r="BZ215" s="136"/>
      <c r="CA215" s="136"/>
      <c r="CB215" s="136"/>
      <c r="CC215" s="136"/>
      <c r="CD215" s="136"/>
      <c r="CE215" s="136"/>
      <c r="CF215" s="136"/>
      <c r="CG215" s="136"/>
      <c r="CH215" s="136"/>
      <c r="CI215" s="136"/>
      <c r="CJ215" s="136"/>
      <c r="CK215" s="136"/>
      <c r="CL215" s="56"/>
      <c r="CM215" s="56"/>
      <c r="CN215" s="56"/>
      <c r="CO215" s="18"/>
      <c r="CP215" s="4"/>
      <c r="CQ215" s="4"/>
      <c r="CR215" s="4"/>
      <c r="CS215" s="4"/>
      <c r="CT215" s="4"/>
      <c r="CU215" s="4"/>
      <c r="CV215" s="4"/>
      <c r="CW215" s="4"/>
    </row>
    <row r="216" spans="5:101" ht="8.1" hidden="1" customHeight="1">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c r="BI216" s="136"/>
      <c r="BJ216" s="136"/>
      <c r="BK216" s="136"/>
      <c r="BL216" s="136"/>
      <c r="BM216" s="136"/>
      <c r="BN216" s="136"/>
      <c r="BO216" s="136"/>
      <c r="BP216" s="136"/>
      <c r="BQ216" s="136"/>
      <c r="BR216" s="136"/>
      <c r="BS216" s="136"/>
      <c r="BT216" s="136"/>
      <c r="BU216" s="136"/>
      <c r="BV216" s="136"/>
      <c r="BW216" s="136"/>
      <c r="BX216" s="136"/>
      <c r="BY216" s="136"/>
      <c r="BZ216" s="136"/>
      <c r="CA216" s="136"/>
      <c r="CB216" s="136"/>
      <c r="CC216" s="136"/>
      <c r="CD216" s="136"/>
      <c r="CE216" s="136"/>
      <c r="CF216" s="136"/>
      <c r="CG216" s="136"/>
      <c r="CH216" s="136"/>
      <c r="CI216" s="136"/>
      <c r="CJ216" s="136"/>
      <c r="CK216" s="136"/>
      <c r="CL216" s="56"/>
      <c r="CM216" s="56"/>
      <c r="CN216" s="56"/>
      <c r="CO216" s="18"/>
      <c r="CP216" s="4"/>
      <c r="CQ216" s="4"/>
      <c r="CR216" s="4"/>
      <c r="CS216" s="4"/>
      <c r="CT216" s="4"/>
      <c r="CU216" s="4"/>
      <c r="CV216" s="4"/>
      <c r="CW216" s="4"/>
    </row>
    <row r="217" spans="5:101" ht="8.1" hidden="1" customHeight="1">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6"/>
      <c r="BP217" s="136"/>
      <c r="BQ217" s="136"/>
      <c r="BR217" s="136"/>
      <c r="BS217" s="136"/>
      <c r="BT217" s="136"/>
      <c r="BU217" s="136"/>
      <c r="BV217" s="136"/>
      <c r="BW217" s="136"/>
      <c r="BX217" s="136"/>
      <c r="BY217" s="136"/>
      <c r="BZ217" s="136"/>
      <c r="CA217" s="136"/>
      <c r="CB217" s="136"/>
      <c r="CC217" s="136"/>
      <c r="CD217" s="136"/>
      <c r="CE217" s="136"/>
      <c r="CF217" s="136"/>
      <c r="CG217" s="136"/>
      <c r="CH217" s="136"/>
      <c r="CI217" s="136"/>
      <c r="CJ217" s="136"/>
      <c r="CK217" s="136"/>
      <c r="CL217" s="56"/>
      <c r="CM217" s="56"/>
      <c r="CN217" s="56"/>
      <c r="CO217" s="18"/>
      <c r="CP217" s="4"/>
      <c r="CQ217" s="4"/>
      <c r="CR217" s="4"/>
      <c r="CS217" s="4"/>
      <c r="CT217" s="4"/>
      <c r="CU217" s="4"/>
      <c r="CV217" s="4"/>
      <c r="CW217" s="4"/>
    </row>
    <row r="218" spans="5:101" ht="8.1" hidden="1" customHeight="1">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c r="BI218" s="136"/>
      <c r="BJ218" s="136"/>
      <c r="BK218" s="136"/>
      <c r="BL218" s="136"/>
      <c r="BM218" s="136"/>
      <c r="BN218" s="136"/>
      <c r="BO218" s="136"/>
      <c r="BP218" s="136"/>
      <c r="BQ218" s="136"/>
      <c r="BR218" s="136"/>
      <c r="BS218" s="136"/>
      <c r="BT218" s="136"/>
      <c r="BU218" s="136"/>
      <c r="BV218" s="136"/>
      <c r="BW218" s="136"/>
      <c r="BX218" s="136"/>
      <c r="BY218" s="136"/>
      <c r="BZ218" s="136"/>
      <c r="CA218" s="136"/>
      <c r="CB218" s="136"/>
      <c r="CC218" s="136"/>
      <c r="CD218" s="136"/>
      <c r="CE218" s="136"/>
      <c r="CF218" s="136"/>
      <c r="CG218" s="136"/>
      <c r="CH218" s="136"/>
      <c r="CI218" s="136"/>
      <c r="CJ218" s="136"/>
      <c r="CK218" s="136"/>
      <c r="CL218" s="56"/>
      <c r="CM218" s="56"/>
      <c r="CN218" s="56"/>
      <c r="CO218" s="18"/>
      <c r="CP218" s="4"/>
      <c r="CQ218" s="4"/>
      <c r="CR218" s="4"/>
      <c r="CS218" s="4"/>
      <c r="CT218" s="4"/>
      <c r="CU218" s="4"/>
      <c r="CV218" s="4"/>
      <c r="CW218" s="4"/>
    </row>
    <row r="219" spans="5:101" ht="8.1" hidden="1" customHeight="1">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56"/>
      <c r="CM219" s="56"/>
      <c r="CN219" s="56"/>
      <c r="CO219" s="18"/>
      <c r="CP219" s="4"/>
      <c r="CQ219" s="4"/>
      <c r="CR219" s="4"/>
      <c r="CS219" s="4"/>
      <c r="CT219" s="4"/>
      <c r="CU219" s="4"/>
      <c r="CV219" s="4"/>
      <c r="CW219" s="4"/>
    </row>
    <row r="220" spans="5:101" ht="8.1" hidden="1" customHeight="1">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c r="BI220" s="136"/>
      <c r="BJ220" s="136"/>
      <c r="BK220" s="136"/>
      <c r="BL220" s="136"/>
      <c r="BM220" s="136"/>
      <c r="BN220" s="136"/>
      <c r="BO220" s="136"/>
      <c r="BP220" s="136"/>
      <c r="BQ220" s="136"/>
      <c r="BR220" s="136"/>
      <c r="BS220" s="136"/>
      <c r="BT220" s="136"/>
      <c r="BU220" s="136"/>
      <c r="BV220" s="136"/>
      <c r="BW220" s="136"/>
      <c r="BX220" s="136"/>
      <c r="BY220" s="136"/>
      <c r="BZ220" s="136"/>
      <c r="CA220" s="136"/>
      <c r="CB220" s="136"/>
      <c r="CC220" s="136"/>
      <c r="CD220" s="136"/>
      <c r="CE220" s="136"/>
      <c r="CF220" s="136"/>
      <c r="CG220" s="136"/>
      <c r="CH220" s="136"/>
      <c r="CI220" s="136"/>
      <c r="CJ220" s="136"/>
      <c r="CK220" s="136"/>
      <c r="CL220" s="56"/>
      <c r="CM220" s="56"/>
      <c r="CN220" s="56"/>
      <c r="CO220" s="18"/>
      <c r="CP220" s="4"/>
      <c r="CQ220" s="4"/>
      <c r="CR220" s="4"/>
      <c r="CS220" s="4"/>
      <c r="CT220" s="4"/>
      <c r="CU220" s="4"/>
      <c r="CV220" s="4"/>
      <c r="CW220" s="4"/>
    </row>
    <row r="221" spans="5:101" ht="8.1" hidden="1" customHeight="1">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c r="BI221" s="136"/>
      <c r="BJ221" s="136"/>
      <c r="BK221" s="136"/>
      <c r="BL221" s="136"/>
      <c r="BM221" s="136"/>
      <c r="BN221" s="136"/>
      <c r="BO221" s="136"/>
      <c r="BP221" s="136"/>
      <c r="BQ221" s="136"/>
      <c r="BR221" s="136"/>
      <c r="BS221" s="136"/>
      <c r="BT221" s="136"/>
      <c r="BU221" s="136"/>
      <c r="BV221" s="136"/>
      <c r="BW221" s="136"/>
      <c r="BX221" s="136"/>
      <c r="BY221" s="136"/>
      <c r="BZ221" s="136"/>
      <c r="CA221" s="136"/>
      <c r="CB221" s="136"/>
      <c r="CC221" s="136"/>
      <c r="CD221" s="136"/>
      <c r="CE221" s="136"/>
      <c r="CF221" s="136"/>
      <c r="CG221" s="136"/>
      <c r="CH221" s="136"/>
      <c r="CI221" s="136"/>
      <c r="CJ221" s="136"/>
      <c r="CK221" s="136"/>
      <c r="CL221" s="56"/>
      <c r="CM221" s="56"/>
      <c r="CN221" s="56"/>
      <c r="CO221" s="18"/>
      <c r="CP221" s="4"/>
      <c r="CQ221" s="4"/>
      <c r="CR221" s="4"/>
      <c r="CS221" s="4"/>
      <c r="CT221" s="4"/>
      <c r="CU221" s="4"/>
      <c r="CV221" s="4"/>
      <c r="CW221" s="4"/>
    </row>
    <row r="222" spans="5:101" ht="8.1" hidden="1" customHeight="1">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8"/>
      <c r="CM222" s="56"/>
      <c r="CN222" s="56"/>
      <c r="CO222" s="18"/>
      <c r="CP222" s="4"/>
      <c r="CQ222" s="4"/>
      <c r="CR222" s="4"/>
      <c r="CS222" s="4"/>
      <c r="CT222" s="4"/>
      <c r="CU222" s="4"/>
      <c r="CV222" s="4"/>
      <c r="CW222" s="4"/>
    </row>
    <row r="223" spans="5:101" ht="8.1" hidden="1" customHeight="1">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c r="BI223" s="136"/>
      <c r="BJ223" s="136"/>
      <c r="BK223" s="136"/>
      <c r="BL223" s="136"/>
      <c r="BM223" s="136"/>
      <c r="BN223" s="136"/>
      <c r="BO223" s="136"/>
      <c r="BP223" s="136"/>
      <c r="BQ223" s="136"/>
      <c r="BR223" s="136"/>
      <c r="BS223" s="136"/>
      <c r="BT223" s="136"/>
      <c r="BU223" s="136"/>
      <c r="BV223" s="136"/>
      <c r="BW223" s="136"/>
      <c r="BX223" s="136"/>
      <c r="BY223" s="136"/>
      <c r="BZ223" s="136"/>
      <c r="CA223" s="136"/>
      <c r="CB223" s="136"/>
      <c r="CC223" s="136"/>
      <c r="CD223" s="136"/>
      <c r="CE223" s="136"/>
      <c r="CF223" s="136"/>
      <c r="CG223" s="136"/>
      <c r="CH223" s="136"/>
      <c r="CI223" s="136"/>
      <c r="CJ223" s="136"/>
      <c r="CK223" s="136"/>
      <c r="CL223" s="56"/>
      <c r="CM223" s="56"/>
      <c r="CN223" s="56"/>
      <c r="CO223" s="18"/>
      <c r="CP223" s="4"/>
      <c r="CQ223" s="4"/>
      <c r="CR223" s="4"/>
      <c r="CS223" s="4"/>
      <c r="CT223" s="4"/>
      <c r="CU223" s="4"/>
      <c r="CV223" s="4"/>
      <c r="CW223" s="4"/>
    </row>
    <row r="224" spans="5:101" ht="8.1" hidden="1" customHeight="1">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136"/>
      <c r="BO224" s="136"/>
      <c r="BP224" s="136"/>
      <c r="BQ224" s="136"/>
      <c r="BR224" s="136"/>
      <c r="BS224" s="136"/>
      <c r="BT224" s="136"/>
      <c r="BU224" s="136"/>
      <c r="BV224" s="136"/>
      <c r="BW224" s="136"/>
      <c r="BX224" s="136"/>
      <c r="BY224" s="136"/>
      <c r="BZ224" s="136"/>
      <c r="CA224" s="136"/>
      <c r="CB224" s="136"/>
      <c r="CC224" s="136"/>
      <c r="CD224" s="136"/>
      <c r="CE224" s="136"/>
      <c r="CF224" s="136"/>
      <c r="CG224" s="136"/>
      <c r="CH224" s="136"/>
      <c r="CI224" s="136"/>
      <c r="CJ224" s="136"/>
      <c r="CK224" s="136"/>
      <c r="CL224" s="56"/>
      <c r="CM224" s="56"/>
      <c r="CN224" s="56"/>
      <c r="CO224" s="18"/>
      <c r="CP224" s="4"/>
      <c r="CQ224" s="4"/>
      <c r="CR224" s="4"/>
      <c r="CS224" s="4"/>
      <c r="CT224" s="4"/>
      <c r="CU224" s="4"/>
      <c r="CV224" s="4"/>
      <c r="CW224" s="4"/>
    </row>
    <row r="225" spans="5:101" ht="8.1" hidden="1" customHeight="1">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A225" s="136"/>
      <c r="CB225" s="136"/>
      <c r="CC225" s="136"/>
      <c r="CD225" s="136"/>
      <c r="CE225" s="136"/>
      <c r="CF225" s="136"/>
      <c r="CG225" s="136"/>
      <c r="CH225" s="136"/>
      <c r="CI225" s="136"/>
      <c r="CJ225" s="136"/>
      <c r="CK225" s="136"/>
      <c r="CL225" s="56"/>
      <c r="CM225" s="56"/>
      <c r="CN225" s="56"/>
      <c r="CO225" s="18"/>
      <c r="CP225" s="4"/>
      <c r="CQ225" s="4"/>
      <c r="CR225" s="4"/>
      <c r="CS225" s="4"/>
      <c r="CT225" s="4"/>
      <c r="CU225" s="4"/>
      <c r="CV225" s="4"/>
      <c r="CW225" s="4"/>
    </row>
    <row r="226" spans="5:101" ht="8.1" hidden="1" customHeight="1">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6"/>
      <c r="BJ226" s="136"/>
      <c r="BK226" s="136"/>
      <c r="BL226" s="136"/>
      <c r="BM226" s="136"/>
      <c r="BN226" s="136"/>
      <c r="BO226" s="136"/>
      <c r="BP226" s="136"/>
      <c r="BQ226" s="136"/>
      <c r="BR226" s="136"/>
      <c r="BS226" s="136"/>
      <c r="BT226" s="136"/>
      <c r="BU226" s="136"/>
      <c r="BV226" s="136"/>
      <c r="BW226" s="136"/>
      <c r="BX226" s="136"/>
      <c r="BY226" s="136"/>
      <c r="BZ226" s="136"/>
      <c r="CA226" s="136"/>
      <c r="CB226" s="136"/>
      <c r="CC226" s="136"/>
      <c r="CD226" s="136"/>
      <c r="CE226" s="136"/>
      <c r="CF226" s="136"/>
      <c r="CG226" s="136"/>
      <c r="CH226" s="136"/>
      <c r="CI226" s="136"/>
      <c r="CJ226" s="136"/>
      <c r="CK226" s="136"/>
      <c r="CL226" s="56"/>
      <c r="CM226" s="56"/>
      <c r="CN226" s="56"/>
      <c r="CO226" s="18"/>
      <c r="CP226" s="4"/>
      <c r="CQ226" s="4"/>
      <c r="CR226" s="4"/>
      <c r="CS226" s="4"/>
      <c r="CT226" s="4"/>
      <c r="CU226" s="4"/>
      <c r="CV226" s="4"/>
      <c r="CW226" s="4"/>
    </row>
    <row r="227" spans="5:101" ht="8.1" hidden="1" customHeight="1">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W227" s="136"/>
      <c r="BX227" s="136"/>
      <c r="BY227" s="136"/>
      <c r="BZ227" s="136"/>
      <c r="CA227" s="136"/>
      <c r="CB227" s="136"/>
      <c r="CC227" s="136"/>
      <c r="CD227" s="136"/>
      <c r="CE227" s="136"/>
      <c r="CF227" s="136"/>
      <c r="CG227" s="136"/>
      <c r="CH227" s="136"/>
      <c r="CI227" s="136"/>
      <c r="CJ227" s="136"/>
      <c r="CK227" s="136"/>
      <c r="CL227" s="56"/>
      <c r="CM227" s="56"/>
      <c r="CN227" s="56"/>
      <c r="CO227" s="18"/>
      <c r="CP227" s="4"/>
      <c r="CQ227" s="4"/>
      <c r="CR227" s="4"/>
      <c r="CS227" s="4"/>
      <c r="CT227" s="4"/>
      <c r="CU227" s="4"/>
      <c r="CV227" s="4"/>
      <c r="CW227" s="4"/>
    </row>
    <row r="228" spans="5:101" ht="8.1" hidden="1" customHeight="1">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c r="BW228" s="136"/>
      <c r="BX228" s="136"/>
      <c r="BY228" s="136"/>
      <c r="BZ228" s="136"/>
      <c r="CA228" s="136"/>
      <c r="CB228" s="136"/>
      <c r="CC228" s="136"/>
      <c r="CD228" s="136"/>
      <c r="CE228" s="136"/>
      <c r="CF228" s="136"/>
      <c r="CG228" s="136"/>
      <c r="CH228" s="136"/>
      <c r="CI228" s="136"/>
      <c r="CJ228" s="136"/>
      <c r="CK228" s="136"/>
      <c r="CL228" s="56"/>
      <c r="CM228" s="56"/>
      <c r="CN228" s="56"/>
      <c r="CO228" s="18"/>
      <c r="CP228" s="4"/>
      <c r="CQ228" s="4"/>
      <c r="CR228" s="4"/>
      <c r="CS228" s="4"/>
      <c r="CT228" s="4"/>
      <c r="CU228" s="4"/>
      <c r="CV228" s="4"/>
      <c r="CW228" s="4"/>
    </row>
    <row r="229" spans="5:101" ht="8.1" hidden="1" customHeight="1">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6"/>
      <c r="BQ229" s="136"/>
      <c r="BR229" s="136"/>
      <c r="BS229" s="136"/>
      <c r="BT229" s="136"/>
      <c r="BU229" s="136"/>
      <c r="BV229" s="136"/>
      <c r="BW229" s="136"/>
      <c r="BX229" s="136"/>
      <c r="BY229" s="136"/>
      <c r="BZ229" s="136"/>
      <c r="CA229" s="136"/>
      <c r="CB229" s="136"/>
      <c r="CC229" s="136"/>
      <c r="CD229" s="136"/>
      <c r="CE229" s="136"/>
      <c r="CF229" s="136"/>
      <c r="CG229" s="136"/>
      <c r="CH229" s="136"/>
      <c r="CI229" s="136"/>
      <c r="CJ229" s="136"/>
      <c r="CK229" s="136"/>
      <c r="CL229" s="56"/>
      <c r="CM229" s="56"/>
      <c r="CN229" s="56"/>
      <c r="CO229" s="18"/>
      <c r="CP229" s="4"/>
      <c r="CQ229" s="4"/>
      <c r="CR229" s="4"/>
      <c r="CS229" s="4"/>
      <c r="CT229" s="4"/>
      <c r="CU229" s="4"/>
      <c r="CV229" s="4"/>
      <c r="CW229" s="4"/>
    </row>
    <row r="230" spans="5:101" ht="5.45" hidden="1" customHeight="1">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136"/>
      <c r="BW230" s="136"/>
      <c r="BX230" s="136"/>
      <c r="BY230" s="136"/>
      <c r="BZ230" s="136"/>
      <c r="CA230" s="136"/>
      <c r="CB230" s="136"/>
      <c r="CC230" s="136"/>
      <c r="CD230" s="136"/>
      <c r="CE230" s="136"/>
      <c r="CF230" s="136"/>
      <c r="CG230" s="136"/>
      <c r="CH230" s="136"/>
      <c r="CI230" s="136"/>
      <c r="CJ230" s="136"/>
      <c r="CK230" s="136"/>
      <c r="CL230" s="56"/>
      <c r="CM230" s="56"/>
      <c r="CN230" s="56"/>
      <c r="CO230" s="18"/>
      <c r="CP230" s="4"/>
      <c r="CQ230" s="4"/>
      <c r="CR230" s="4"/>
      <c r="CS230" s="4"/>
    </row>
    <row r="231" spans="5:101" ht="5.45" hidden="1" customHeight="1">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c r="BI231" s="136"/>
      <c r="BJ231" s="136"/>
      <c r="BK231" s="136"/>
      <c r="BL231" s="136"/>
      <c r="BM231" s="136"/>
      <c r="BN231" s="136"/>
      <c r="BO231" s="136"/>
      <c r="BP231" s="136"/>
      <c r="BQ231" s="136"/>
      <c r="BR231" s="136"/>
      <c r="BS231" s="136"/>
      <c r="BT231" s="136"/>
      <c r="BU231" s="136"/>
      <c r="BV231" s="136"/>
      <c r="BW231" s="136"/>
      <c r="BX231" s="136"/>
      <c r="BY231" s="136"/>
      <c r="BZ231" s="136"/>
      <c r="CA231" s="136"/>
      <c r="CB231" s="136"/>
      <c r="CC231" s="136"/>
      <c r="CD231" s="136"/>
      <c r="CE231" s="136"/>
      <c r="CF231" s="136"/>
      <c r="CG231" s="136"/>
      <c r="CH231" s="136"/>
      <c r="CI231" s="136"/>
      <c r="CJ231" s="136"/>
      <c r="CK231" s="136"/>
      <c r="CL231" s="56"/>
      <c r="CM231" s="56"/>
      <c r="CN231" s="56"/>
      <c r="CO231" s="18"/>
      <c r="CP231" s="4"/>
      <c r="CQ231" s="4"/>
      <c r="CR231" s="4"/>
      <c r="CS231" s="4"/>
    </row>
    <row r="232" spans="5:101" ht="5.45" hidden="1" customHeight="1">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56"/>
      <c r="CM232" s="56"/>
      <c r="CN232" s="56"/>
      <c r="CO232" s="18"/>
      <c r="CP232" s="4"/>
      <c r="CQ232" s="4"/>
      <c r="CR232" s="4"/>
      <c r="CS232" s="4"/>
    </row>
    <row r="233" spans="5:101" ht="5.45" hidden="1" customHeight="1">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136"/>
      <c r="CA233" s="136"/>
      <c r="CB233" s="136"/>
      <c r="CC233" s="136"/>
      <c r="CD233" s="136"/>
      <c r="CE233" s="136"/>
      <c r="CF233" s="136"/>
      <c r="CG233" s="136"/>
      <c r="CH233" s="136"/>
      <c r="CI233" s="136"/>
      <c r="CJ233" s="136"/>
      <c r="CK233" s="136"/>
      <c r="CL233" s="56"/>
      <c r="CM233" s="56"/>
      <c r="CN233" s="56"/>
      <c r="CO233" s="18"/>
      <c r="CP233" s="4"/>
      <c r="CQ233" s="4"/>
      <c r="CR233" s="4"/>
      <c r="CS233" s="4"/>
    </row>
    <row r="234" spans="5:101" ht="5.45" hidden="1" customHeight="1">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c r="BI234" s="136"/>
      <c r="BJ234" s="136"/>
      <c r="BK234" s="136"/>
      <c r="BL234" s="136"/>
      <c r="BM234" s="136"/>
      <c r="BN234" s="136"/>
      <c r="BO234" s="136"/>
      <c r="BP234" s="136"/>
      <c r="BQ234" s="136"/>
      <c r="BR234" s="136"/>
      <c r="BS234" s="136"/>
      <c r="BT234" s="136"/>
      <c r="BU234" s="136"/>
      <c r="BV234" s="136"/>
      <c r="BW234" s="136"/>
      <c r="BX234" s="136"/>
      <c r="BY234" s="136"/>
      <c r="BZ234" s="136"/>
      <c r="CA234" s="136"/>
      <c r="CB234" s="136"/>
      <c r="CC234" s="136"/>
      <c r="CD234" s="136"/>
      <c r="CE234" s="136"/>
      <c r="CF234" s="136"/>
      <c r="CG234" s="136"/>
      <c r="CH234" s="136"/>
      <c r="CI234" s="136"/>
      <c r="CJ234" s="136"/>
      <c r="CK234" s="136"/>
      <c r="CL234" s="56"/>
      <c r="CM234" s="56"/>
      <c r="CN234" s="56"/>
      <c r="CO234" s="18"/>
      <c r="CP234" s="4"/>
      <c r="CQ234" s="4"/>
      <c r="CR234" s="4"/>
      <c r="CS234" s="4"/>
    </row>
    <row r="235" spans="5:101" ht="5.45" hidden="1" customHeight="1">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56"/>
      <c r="CM235" s="56"/>
      <c r="CN235" s="56"/>
      <c r="CO235" s="18"/>
      <c r="CP235" s="4"/>
      <c r="CQ235" s="4"/>
      <c r="CR235" s="4"/>
      <c r="CS235" s="4"/>
    </row>
    <row r="236" spans="5:101" ht="8.1" hidden="1" customHeight="1">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6"/>
      <c r="BW236" s="136"/>
      <c r="BX236" s="136"/>
      <c r="BY236" s="136"/>
      <c r="BZ236" s="136"/>
      <c r="CA236" s="136"/>
      <c r="CB236" s="136"/>
      <c r="CC236" s="136"/>
      <c r="CD236" s="136"/>
      <c r="CE236" s="136"/>
      <c r="CF236" s="136"/>
      <c r="CG236" s="136"/>
      <c r="CH236" s="136"/>
      <c r="CI236" s="136"/>
      <c r="CJ236" s="136"/>
      <c r="CK236" s="136"/>
      <c r="CL236" s="56"/>
      <c r="CM236" s="56"/>
      <c r="CN236" s="56"/>
      <c r="CO236" s="18"/>
      <c r="CP236" s="4"/>
      <c r="CQ236" s="4"/>
      <c r="CR236" s="4"/>
      <c r="CS236" s="4"/>
    </row>
    <row r="237" spans="5:101" ht="8.1" hidden="1" customHeight="1">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c r="BI237" s="136"/>
      <c r="BJ237" s="136"/>
      <c r="BK237" s="136"/>
      <c r="BL237" s="136"/>
      <c r="BM237" s="136"/>
      <c r="BN237" s="136"/>
      <c r="BO237" s="136"/>
      <c r="BP237" s="136"/>
      <c r="BQ237" s="136"/>
      <c r="BR237" s="136"/>
      <c r="BS237" s="136"/>
      <c r="BT237" s="136"/>
      <c r="BU237" s="136"/>
      <c r="BV237" s="136"/>
      <c r="BW237" s="136"/>
      <c r="BX237" s="136"/>
      <c r="BY237" s="136"/>
      <c r="BZ237" s="136"/>
      <c r="CA237" s="136"/>
      <c r="CB237" s="136"/>
      <c r="CC237" s="136"/>
      <c r="CD237" s="136"/>
      <c r="CE237" s="136"/>
      <c r="CF237" s="136"/>
      <c r="CG237" s="136"/>
      <c r="CH237" s="136"/>
      <c r="CI237" s="136"/>
      <c r="CJ237" s="136"/>
      <c r="CK237" s="136"/>
      <c r="CL237" s="56"/>
      <c r="CM237" s="56"/>
      <c r="CN237" s="56"/>
      <c r="CP237" s="4"/>
      <c r="CQ237" s="4"/>
      <c r="CR237" s="4"/>
      <c r="CS237" s="4"/>
    </row>
    <row r="238" spans="5:101" ht="8.1" hidden="1" customHeight="1">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c r="BW238" s="136"/>
      <c r="BX238" s="136"/>
      <c r="BY238" s="136"/>
      <c r="BZ238" s="136"/>
      <c r="CA238" s="136"/>
      <c r="CB238" s="136"/>
      <c r="CC238" s="136"/>
      <c r="CD238" s="136"/>
      <c r="CE238" s="136"/>
      <c r="CF238" s="136"/>
      <c r="CG238" s="136"/>
      <c r="CH238" s="136"/>
      <c r="CI238" s="136"/>
      <c r="CJ238" s="136"/>
      <c r="CK238" s="136"/>
      <c r="CQ238" s="4"/>
      <c r="CR238" s="4"/>
      <c r="CS238" s="4"/>
    </row>
    <row r="239" spans="5:101" ht="8.1" hidden="1" customHeight="1">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c r="BI239" s="136"/>
      <c r="BJ239" s="136"/>
      <c r="BK239" s="136"/>
      <c r="BL239" s="136"/>
      <c r="BM239" s="136"/>
      <c r="BN239" s="136"/>
      <c r="BO239" s="136"/>
      <c r="BP239" s="136"/>
      <c r="BQ239" s="136"/>
      <c r="BR239" s="136"/>
      <c r="BS239" s="136"/>
      <c r="BT239" s="136"/>
      <c r="BU239" s="136"/>
      <c r="BV239" s="136"/>
      <c r="BW239" s="136"/>
      <c r="BX239" s="136"/>
      <c r="BY239" s="136"/>
      <c r="BZ239" s="136"/>
      <c r="CA239" s="136"/>
      <c r="CB239" s="136"/>
      <c r="CC239" s="136"/>
      <c r="CD239" s="136"/>
      <c r="CE239" s="136"/>
      <c r="CF239" s="136"/>
      <c r="CG239" s="136"/>
      <c r="CH239" s="136"/>
      <c r="CI239" s="136"/>
      <c r="CJ239" s="136"/>
      <c r="CK239" s="136"/>
      <c r="CQ239" s="4"/>
      <c r="CR239" s="4"/>
      <c r="CS239" s="4"/>
    </row>
    <row r="240" spans="5:101" ht="8.1" hidden="1" customHeight="1">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c r="BI240" s="136"/>
      <c r="BJ240" s="136"/>
      <c r="BK240" s="136"/>
      <c r="BL240" s="136"/>
      <c r="BM240" s="136"/>
      <c r="BN240" s="136"/>
      <c r="BO240" s="136"/>
      <c r="BP240" s="136"/>
      <c r="BQ240" s="136"/>
      <c r="BR240" s="136"/>
      <c r="BS240" s="136"/>
      <c r="BT240" s="136"/>
      <c r="BU240" s="136"/>
      <c r="BV240" s="136"/>
      <c r="BW240" s="136"/>
      <c r="BX240" s="136"/>
      <c r="BY240" s="136"/>
      <c r="BZ240" s="136"/>
      <c r="CA240" s="136"/>
      <c r="CB240" s="136"/>
      <c r="CC240" s="136"/>
      <c r="CD240" s="136"/>
      <c r="CE240" s="136"/>
      <c r="CF240" s="136"/>
      <c r="CG240" s="136"/>
      <c r="CH240" s="136"/>
      <c r="CI240" s="136"/>
      <c r="CJ240" s="136"/>
      <c r="CK240" s="136"/>
      <c r="CQ240" s="4"/>
      <c r="CR240" s="4"/>
      <c r="CS240" s="4"/>
    </row>
    <row r="241" spans="5:97" ht="8.1" hidden="1" customHeight="1">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136"/>
      <c r="CA241" s="136"/>
      <c r="CB241" s="136"/>
      <c r="CC241" s="136"/>
      <c r="CD241" s="136"/>
      <c r="CE241" s="136"/>
      <c r="CF241" s="136"/>
      <c r="CG241" s="136"/>
      <c r="CH241" s="136"/>
      <c r="CI241" s="136"/>
      <c r="CJ241" s="136"/>
      <c r="CK241" s="136"/>
      <c r="CQ241" s="4"/>
      <c r="CR241" s="4"/>
      <c r="CS241" s="4"/>
    </row>
    <row r="242" spans="5:97" ht="8.1" hidden="1" customHeight="1">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c r="BI242" s="136"/>
      <c r="BJ242" s="136"/>
      <c r="BK242" s="136"/>
      <c r="BL242" s="136"/>
      <c r="BM242" s="136"/>
      <c r="BN242" s="136"/>
      <c r="BO242" s="136"/>
      <c r="BP242" s="136"/>
      <c r="BQ242" s="136"/>
      <c r="BR242" s="136"/>
      <c r="BS242" s="136"/>
      <c r="BT242" s="136"/>
      <c r="BU242" s="136"/>
      <c r="BV242" s="136"/>
      <c r="BW242" s="136"/>
      <c r="BX242" s="136"/>
      <c r="BY242" s="136"/>
      <c r="BZ242" s="136"/>
      <c r="CA242" s="136"/>
      <c r="CB242" s="136"/>
      <c r="CC242" s="136"/>
      <c r="CD242" s="136"/>
      <c r="CE242" s="136"/>
      <c r="CF242" s="136"/>
      <c r="CG242" s="136"/>
      <c r="CH242" s="136"/>
      <c r="CI242" s="136"/>
      <c r="CJ242" s="136"/>
      <c r="CK242" s="136"/>
      <c r="CQ242" s="4"/>
      <c r="CR242" s="4"/>
    </row>
    <row r="243" spans="5:97" ht="8.1" hidden="1" customHeight="1">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c r="BI243" s="136"/>
      <c r="BJ243" s="136"/>
      <c r="BK243" s="136"/>
      <c r="BL243" s="136"/>
      <c r="BM243" s="136"/>
      <c r="BN243" s="136"/>
      <c r="BO243" s="136"/>
      <c r="BP243" s="136"/>
      <c r="BQ243" s="136"/>
      <c r="BR243" s="136"/>
      <c r="BS243" s="136"/>
      <c r="BT243" s="136"/>
      <c r="BU243" s="136"/>
      <c r="BV243" s="136"/>
      <c r="BW243" s="136"/>
      <c r="BX243" s="136"/>
      <c r="BY243" s="136"/>
      <c r="BZ243" s="136"/>
      <c r="CA243" s="136"/>
      <c r="CB243" s="136"/>
      <c r="CC243" s="136"/>
      <c r="CD243" s="136"/>
      <c r="CE243" s="136"/>
      <c r="CF243" s="136"/>
      <c r="CG243" s="136"/>
      <c r="CH243" s="136"/>
      <c r="CI243" s="136"/>
      <c r="CJ243" s="136"/>
      <c r="CK243" s="136"/>
    </row>
    <row r="244" spans="5:97" ht="8.1" hidden="1" customHeight="1">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136"/>
      <c r="CA244" s="136"/>
      <c r="CB244" s="136"/>
      <c r="CC244" s="136"/>
      <c r="CD244" s="136"/>
      <c r="CE244" s="136"/>
      <c r="CF244" s="136"/>
      <c r="CG244" s="136"/>
      <c r="CH244" s="136"/>
      <c r="CI244" s="136"/>
      <c r="CJ244" s="136"/>
      <c r="CK244" s="136"/>
    </row>
    <row r="245" spans="5:97" ht="8.1" hidden="1" customHeight="1">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c r="BI245" s="136"/>
      <c r="BJ245" s="136"/>
      <c r="BK245" s="136"/>
      <c r="BL245" s="136"/>
      <c r="BM245" s="136"/>
      <c r="BN245" s="136"/>
      <c r="BO245" s="136"/>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6"/>
    </row>
    <row r="246" spans="5:97" ht="8.1" hidden="1" customHeight="1">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c r="BI246" s="136"/>
      <c r="BJ246" s="136"/>
      <c r="BK246" s="136"/>
      <c r="BL246" s="136"/>
      <c r="BM246" s="136"/>
      <c r="BN246" s="136"/>
      <c r="BO246" s="136"/>
      <c r="BP246" s="136"/>
      <c r="BQ246" s="136"/>
      <c r="BR246" s="136"/>
      <c r="BS246" s="136"/>
      <c r="BT246" s="136"/>
      <c r="BU246" s="136"/>
      <c r="BV246" s="136"/>
      <c r="BW246" s="136"/>
      <c r="BX246" s="136"/>
      <c r="BY246" s="136"/>
      <c r="BZ246" s="136"/>
      <c r="CA246" s="136"/>
      <c r="CB246" s="136"/>
      <c r="CC246" s="136"/>
      <c r="CD246" s="136"/>
      <c r="CE246" s="136"/>
      <c r="CF246" s="136"/>
      <c r="CG246" s="136"/>
      <c r="CH246" s="136"/>
      <c r="CI246" s="136"/>
      <c r="CJ246" s="136"/>
      <c r="CK246" s="136"/>
    </row>
    <row r="247" spans="5:97" ht="8.1" hidden="1" customHeight="1">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row>
    <row r="248" spans="5:97" ht="8.1" hidden="1" customHeight="1">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c r="BI248" s="136"/>
      <c r="BJ248" s="136"/>
      <c r="BK248" s="136"/>
      <c r="BL248" s="136"/>
      <c r="BM248" s="136"/>
      <c r="BN248" s="136"/>
      <c r="BO248" s="136"/>
      <c r="BP248" s="136"/>
      <c r="BQ248" s="136"/>
      <c r="BR248" s="136"/>
      <c r="BS248" s="136"/>
      <c r="BT248" s="136"/>
      <c r="BU248" s="136"/>
      <c r="BV248" s="136"/>
      <c r="BW248" s="136"/>
      <c r="BX248" s="136"/>
      <c r="BY248" s="136"/>
      <c r="BZ248" s="136"/>
      <c r="CA248" s="136"/>
      <c r="CB248" s="136"/>
      <c r="CC248" s="136"/>
      <c r="CD248" s="136"/>
      <c r="CE248" s="136"/>
      <c r="CF248" s="136"/>
      <c r="CG248" s="136"/>
      <c r="CH248" s="136"/>
      <c r="CI248" s="136"/>
      <c r="CJ248" s="136"/>
      <c r="CK248" s="136"/>
    </row>
    <row r="249" spans="5:97" ht="8.1" hidden="1" customHeight="1">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c r="BS249" s="136"/>
      <c r="BT249" s="136"/>
      <c r="BU249" s="136"/>
      <c r="BV249" s="136"/>
      <c r="BW249" s="136"/>
      <c r="BX249" s="136"/>
      <c r="BY249" s="136"/>
      <c r="BZ249" s="136"/>
      <c r="CA249" s="136"/>
      <c r="CB249" s="136"/>
      <c r="CC249" s="136"/>
      <c r="CD249" s="136"/>
      <c r="CE249" s="136"/>
      <c r="CF249" s="136"/>
      <c r="CG249" s="136"/>
      <c r="CH249" s="136"/>
      <c r="CI249" s="136"/>
      <c r="CJ249" s="136"/>
      <c r="CK249" s="136"/>
    </row>
    <row r="250" spans="5:97" ht="8.1" hidden="1" customHeight="1">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c r="BI250" s="136"/>
      <c r="BJ250" s="136"/>
      <c r="BK250" s="136"/>
      <c r="BL250" s="136"/>
      <c r="BM250" s="136"/>
      <c r="BN250" s="136"/>
      <c r="BO250" s="136"/>
      <c r="BP250" s="136"/>
      <c r="BQ250" s="136"/>
      <c r="BR250" s="136"/>
      <c r="BS250" s="136"/>
      <c r="BT250" s="136"/>
      <c r="BU250" s="136"/>
      <c r="BV250" s="136"/>
      <c r="BW250" s="136"/>
      <c r="BX250" s="136"/>
      <c r="BY250" s="136"/>
      <c r="BZ250" s="136"/>
      <c r="CA250" s="136"/>
      <c r="CB250" s="136"/>
      <c r="CC250" s="136"/>
      <c r="CD250" s="136"/>
      <c r="CE250" s="136"/>
      <c r="CF250" s="136"/>
      <c r="CG250" s="136"/>
      <c r="CH250" s="136"/>
      <c r="CI250" s="136"/>
      <c r="CJ250" s="136"/>
      <c r="CK250" s="136"/>
    </row>
    <row r="251" spans="5:97" ht="8.1" hidden="1" customHeight="1">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c r="BI251" s="136"/>
      <c r="BJ251" s="136"/>
      <c r="BK251" s="136"/>
      <c r="BL251" s="136"/>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row>
    <row r="252" spans="5:97" ht="8.1" hidden="1" customHeight="1">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A252" s="136"/>
      <c r="CB252" s="136"/>
      <c r="CC252" s="136"/>
      <c r="CD252" s="136"/>
      <c r="CE252" s="136"/>
      <c r="CF252" s="136"/>
      <c r="CG252" s="136"/>
      <c r="CH252" s="136"/>
      <c r="CI252" s="136"/>
      <c r="CJ252" s="136"/>
      <c r="CK252" s="136"/>
    </row>
    <row r="253" spans="5:97" ht="8.1" hidden="1" customHeight="1">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6"/>
      <c r="BP253" s="136"/>
      <c r="BQ253" s="136"/>
      <c r="BR253" s="136"/>
      <c r="BS253" s="136"/>
      <c r="BT253" s="136"/>
      <c r="BU253" s="136"/>
      <c r="BV253" s="136"/>
      <c r="BW253" s="136"/>
      <c r="BX253" s="136"/>
      <c r="BY253" s="136"/>
      <c r="BZ253" s="136"/>
      <c r="CA253" s="136"/>
      <c r="CB253" s="136"/>
      <c r="CC253" s="136"/>
      <c r="CD253" s="136"/>
      <c r="CE253" s="136"/>
      <c r="CF253" s="136"/>
      <c r="CG253" s="136"/>
      <c r="CH253" s="136"/>
      <c r="CI253" s="136"/>
      <c r="CJ253" s="136"/>
      <c r="CK253" s="136"/>
    </row>
    <row r="254" spans="5:97" ht="8.1" hidden="1" customHeight="1">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row>
    <row r="255" spans="5:97" ht="8.1" hidden="1" customHeight="1">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row>
    <row r="256" spans="5:97" ht="8.1" hidden="1" customHeight="1">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row>
    <row r="257" spans="5:89" ht="8.1" hidden="1" customHeight="1">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row>
    <row r="258" spans="5:89" ht="8.1" hidden="1" customHeight="1">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c r="BI258" s="136"/>
      <c r="BJ258" s="136"/>
      <c r="BK258" s="136"/>
      <c r="BL258" s="136"/>
      <c r="BM258" s="136"/>
      <c r="BN258" s="136"/>
      <c r="BO258" s="136"/>
      <c r="BP258" s="136"/>
      <c r="BQ258" s="136"/>
      <c r="BR258" s="136"/>
      <c r="BS258" s="136"/>
      <c r="BT258" s="136"/>
      <c r="BU258" s="136"/>
      <c r="BV258" s="136"/>
      <c r="BW258" s="136"/>
      <c r="BX258" s="136"/>
      <c r="BY258" s="136"/>
      <c r="BZ258" s="136"/>
      <c r="CA258" s="136"/>
      <c r="CB258" s="136"/>
      <c r="CC258" s="136"/>
      <c r="CD258" s="136"/>
      <c r="CE258" s="136"/>
      <c r="CF258" s="136"/>
      <c r="CG258" s="136"/>
      <c r="CH258" s="136"/>
      <c r="CI258" s="136"/>
      <c r="CJ258" s="136"/>
      <c r="CK258" s="136"/>
    </row>
    <row r="259" spans="5:89" ht="8.1" hidden="1" customHeight="1">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row>
    <row r="260" spans="5:89" ht="8.1" hidden="1" customHeight="1">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row>
    <row r="261" spans="5:89" ht="8.1" hidden="1" customHeight="1">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row>
    <row r="262" spans="5:89" ht="8.1" hidden="1" customHeight="1">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36"/>
      <c r="BM262" s="136"/>
      <c r="BN262" s="136"/>
      <c r="BO262" s="136"/>
      <c r="BP262" s="136"/>
      <c r="BQ262" s="136"/>
      <c r="BR262" s="136"/>
      <c r="BS262" s="136"/>
      <c r="BT262" s="136"/>
      <c r="BU262" s="136"/>
      <c r="BV262" s="136"/>
      <c r="BW262" s="136"/>
      <c r="BX262" s="136"/>
      <c r="BY262" s="136"/>
      <c r="BZ262" s="136"/>
      <c r="CA262" s="136"/>
      <c r="CB262" s="136"/>
      <c r="CC262" s="136"/>
      <c r="CD262" s="136"/>
      <c r="CE262" s="136"/>
      <c r="CF262" s="136"/>
      <c r="CG262" s="136"/>
      <c r="CH262" s="136"/>
      <c r="CI262" s="136"/>
      <c r="CJ262" s="136"/>
      <c r="CK262" s="136"/>
    </row>
    <row r="263" spans="5:89" ht="8.1" hidden="1" customHeight="1">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36"/>
      <c r="BM263" s="136"/>
      <c r="BN263" s="136"/>
      <c r="BO263" s="136"/>
      <c r="BP263" s="136"/>
      <c r="BQ263" s="136"/>
      <c r="BR263" s="136"/>
      <c r="BS263" s="136"/>
      <c r="BT263" s="136"/>
      <c r="BU263" s="136"/>
      <c r="BV263" s="136"/>
      <c r="BW263" s="136"/>
      <c r="BX263" s="136"/>
      <c r="BY263" s="136"/>
      <c r="BZ263" s="136"/>
      <c r="CA263" s="136"/>
      <c r="CB263" s="136"/>
      <c r="CC263" s="136"/>
      <c r="CD263" s="136"/>
      <c r="CE263" s="136"/>
      <c r="CF263" s="136"/>
      <c r="CG263" s="136"/>
      <c r="CH263" s="136"/>
      <c r="CI263" s="136"/>
      <c r="CJ263" s="136"/>
      <c r="CK263" s="136"/>
    </row>
    <row r="264" spans="5:89" ht="8.1" hidden="1" customHeight="1">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row>
    <row r="265" spans="5:89" ht="8.1" hidden="1" customHeight="1">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row>
    <row r="266" spans="5:89" ht="8.1" hidden="1" customHeight="1">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row>
    <row r="267" spans="5:89" ht="8.1" hidden="1" customHeight="1">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row>
    <row r="268" spans="5:89" ht="8.1" hidden="1" customHeight="1">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row>
    <row r="269" spans="5:89" ht="8.1" hidden="1" customHeight="1">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row>
    <row r="270" spans="5:89" ht="8.1" hidden="1" customHeight="1">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row>
    <row r="271" spans="5:89" ht="8.1" hidden="1" customHeight="1">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row>
    <row r="272" spans="5:89" ht="8.1" hidden="1" customHeight="1">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row>
    <row r="273" spans="5:89" ht="8.1" hidden="1" customHeight="1">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row>
    <row r="274" spans="5:89" ht="8.1" hidden="1" customHeight="1">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c r="BI274" s="136"/>
      <c r="BJ274" s="136"/>
      <c r="BK274" s="136"/>
      <c r="BL274" s="136"/>
      <c r="BM274" s="136"/>
      <c r="BN274" s="136"/>
      <c r="BO274" s="136"/>
      <c r="BP274" s="136"/>
      <c r="BQ274" s="136"/>
      <c r="BR274" s="136"/>
      <c r="BS274" s="136"/>
      <c r="BT274" s="136"/>
      <c r="BU274" s="136"/>
      <c r="BV274" s="136"/>
      <c r="BW274" s="136"/>
      <c r="BX274" s="136"/>
      <c r="BY274" s="136"/>
      <c r="BZ274" s="136"/>
      <c r="CA274" s="136"/>
      <c r="CB274" s="136"/>
      <c r="CC274" s="136"/>
      <c r="CD274" s="136"/>
      <c r="CE274" s="136"/>
      <c r="CF274" s="136"/>
      <c r="CG274" s="136"/>
      <c r="CH274" s="136"/>
      <c r="CI274" s="136"/>
      <c r="CJ274" s="136"/>
      <c r="CK274" s="136"/>
    </row>
    <row r="275" spans="5:89" ht="8.1" hidden="1" customHeight="1">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row>
    <row r="276" spans="5:89" ht="8.1" hidden="1" customHeight="1">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row>
    <row r="277" spans="5:89" ht="8.1" hidden="1" customHeight="1">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c r="BF277" s="136"/>
      <c r="BG277" s="136"/>
      <c r="BH277" s="136"/>
      <c r="BI277" s="136"/>
      <c r="BJ277" s="136"/>
      <c r="BK277" s="136"/>
      <c r="BL277" s="136"/>
      <c r="BM277" s="136"/>
      <c r="BN277" s="136"/>
      <c r="BO277" s="136"/>
      <c r="BP277" s="136"/>
      <c r="BQ277" s="136"/>
      <c r="BR277" s="136"/>
      <c r="BS277" s="136"/>
      <c r="BT277" s="136"/>
      <c r="BU277" s="136"/>
      <c r="BV277" s="136"/>
      <c r="BW277" s="136"/>
      <c r="BX277" s="136"/>
      <c r="BY277" s="136"/>
      <c r="BZ277" s="136"/>
      <c r="CA277" s="136"/>
      <c r="CB277" s="136"/>
      <c r="CC277" s="136"/>
      <c r="CD277" s="136"/>
      <c r="CE277" s="136"/>
      <c r="CF277" s="136"/>
      <c r="CG277" s="136"/>
      <c r="CH277" s="136"/>
      <c r="CI277" s="136"/>
      <c r="CJ277" s="136"/>
      <c r="CK277" s="136"/>
    </row>
    <row r="278" spans="5:89" ht="8.1" hidden="1" customHeight="1">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c r="BI278" s="136"/>
      <c r="BJ278" s="136"/>
      <c r="BK278" s="136"/>
      <c r="BL278" s="136"/>
      <c r="BM278" s="136"/>
      <c r="BN278" s="136"/>
      <c r="BO278" s="136"/>
      <c r="BP278" s="136"/>
      <c r="BQ278" s="136"/>
      <c r="BR278" s="136"/>
      <c r="BS278" s="136"/>
      <c r="BT278" s="136"/>
      <c r="BU278" s="136"/>
      <c r="BV278" s="136"/>
      <c r="BW278" s="136"/>
      <c r="BX278" s="136"/>
      <c r="BY278" s="136"/>
      <c r="BZ278" s="136"/>
      <c r="CA278" s="136"/>
      <c r="CB278" s="136"/>
      <c r="CC278" s="136"/>
      <c r="CD278" s="136"/>
      <c r="CE278" s="136"/>
      <c r="CF278" s="136"/>
      <c r="CG278" s="136"/>
      <c r="CH278" s="136"/>
      <c r="CI278" s="136"/>
      <c r="CJ278" s="136"/>
      <c r="CK278" s="136"/>
    </row>
    <row r="279" spans="5:89" ht="8.1" hidden="1" customHeight="1">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c r="BI279" s="136"/>
      <c r="BJ279" s="136"/>
      <c r="BK279" s="136"/>
      <c r="BL279" s="136"/>
      <c r="BM279" s="136"/>
      <c r="BN279" s="136"/>
      <c r="BO279" s="136"/>
      <c r="BP279" s="136"/>
      <c r="BQ279" s="136"/>
      <c r="BR279" s="136"/>
      <c r="BS279" s="136"/>
      <c r="BT279" s="136"/>
      <c r="BU279" s="136"/>
      <c r="BV279" s="136"/>
      <c r="BW279" s="136"/>
      <c r="BX279" s="136"/>
      <c r="BY279" s="136"/>
      <c r="BZ279" s="136"/>
      <c r="CA279" s="136"/>
      <c r="CB279" s="136"/>
      <c r="CC279" s="136"/>
      <c r="CD279" s="136"/>
      <c r="CE279" s="136"/>
      <c r="CF279" s="136"/>
      <c r="CG279" s="136"/>
      <c r="CH279" s="136"/>
      <c r="CI279" s="136"/>
      <c r="CJ279" s="136"/>
      <c r="CK279" s="136"/>
    </row>
    <row r="280" spans="5:89" ht="8.1" hidden="1" customHeight="1">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row>
    <row r="281" spans="5:89" ht="8.1" hidden="1" customHeight="1">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row>
    <row r="282" spans="5:89" ht="8.1" hidden="1" customHeight="1">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136"/>
      <c r="CA282" s="136"/>
      <c r="CB282" s="136"/>
      <c r="CC282" s="136"/>
      <c r="CD282" s="136"/>
      <c r="CE282" s="136"/>
      <c r="CF282" s="136"/>
      <c r="CG282" s="136"/>
      <c r="CH282" s="136"/>
      <c r="CI282" s="136"/>
      <c r="CJ282" s="136"/>
      <c r="CK282" s="136"/>
    </row>
    <row r="283" spans="5:89" ht="8.1" hidden="1" customHeight="1">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136"/>
      <c r="CA283" s="136"/>
      <c r="CB283" s="136"/>
      <c r="CC283" s="136"/>
      <c r="CD283" s="136"/>
      <c r="CE283" s="136"/>
      <c r="CF283" s="136"/>
      <c r="CG283" s="136"/>
      <c r="CH283" s="136"/>
      <c r="CI283" s="136"/>
      <c r="CJ283" s="136"/>
      <c r="CK283" s="136"/>
    </row>
    <row r="284" spans="5:89" ht="8.1" hidden="1" customHeight="1">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136"/>
      <c r="BS284" s="136"/>
      <c r="BT284" s="136"/>
      <c r="BU284" s="136"/>
      <c r="BV284" s="136"/>
      <c r="BW284" s="136"/>
      <c r="BX284" s="136"/>
      <c r="BY284" s="136"/>
      <c r="BZ284" s="136"/>
      <c r="CA284" s="136"/>
      <c r="CB284" s="136"/>
      <c r="CC284" s="136"/>
      <c r="CD284" s="136"/>
      <c r="CE284" s="136"/>
      <c r="CF284" s="136"/>
      <c r="CG284" s="136"/>
      <c r="CH284" s="136"/>
      <c r="CI284" s="136"/>
      <c r="CJ284" s="136"/>
      <c r="CK284" s="136"/>
    </row>
    <row r="285" spans="5:89" ht="8.1" hidden="1" customHeight="1">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row>
    <row r="286" spans="5:89" ht="8.1" hidden="1" customHeight="1">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row>
    <row r="287" spans="5:89" ht="8.1" hidden="1" customHeight="1">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row>
    <row r="288" spans="5:89" ht="8.1" hidden="1" customHeight="1">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c r="BI288" s="136"/>
      <c r="BJ288" s="136"/>
      <c r="BK288" s="136"/>
      <c r="BL288" s="136"/>
      <c r="BM288" s="136"/>
      <c r="BN288" s="136"/>
      <c r="BO288" s="136"/>
      <c r="BP288" s="136"/>
      <c r="BQ288" s="136"/>
      <c r="BR288" s="136"/>
      <c r="BS288" s="136"/>
      <c r="BT288" s="136"/>
      <c r="BU288" s="136"/>
      <c r="BV288" s="136"/>
      <c r="BW288" s="136"/>
      <c r="BX288" s="136"/>
      <c r="BY288" s="136"/>
      <c r="BZ288" s="136"/>
      <c r="CA288" s="136"/>
      <c r="CB288" s="136"/>
      <c r="CC288" s="136"/>
      <c r="CD288" s="136"/>
      <c r="CE288" s="136"/>
      <c r="CF288" s="136"/>
      <c r="CG288" s="136"/>
      <c r="CH288" s="136"/>
      <c r="CI288" s="136"/>
      <c r="CJ288" s="136"/>
      <c r="CK288" s="136"/>
    </row>
    <row r="289" spans="5:89" ht="8.1" hidden="1" customHeight="1">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c r="BI289" s="136"/>
      <c r="BJ289" s="136"/>
      <c r="BK289" s="136"/>
      <c r="BL289" s="136"/>
      <c r="BM289" s="136"/>
      <c r="BN289" s="136"/>
      <c r="BO289" s="136"/>
      <c r="BP289" s="136"/>
      <c r="BQ289" s="136"/>
      <c r="BR289" s="136"/>
      <c r="BS289" s="136"/>
      <c r="BT289" s="136"/>
      <c r="BU289" s="136"/>
      <c r="BV289" s="136"/>
      <c r="BW289" s="136"/>
      <c r="BX289" s="136"/>
      <c r="BY289" s="136"/>
      <c r="BZ289" s="136"/>
      <c r="CA289" s="136"/>
      <c r="CB289" s="136"/>
      <c r="CC289" s="136"/>
      <c r="CD289" s="136"/>
      <c r="CE289" s="136"/>
      <c r="CF289" s="136"/>
      <c r="CG289" s="136"/>
      <c r="CH289" s="136"/>
      <c r="CI289" s="136"/>
      <c r="CJ289" s="136"/>
      <c r="CK289" s="136"/>
    </row>
    <row r="290" spans="5:89" ht="8.1" hidden="1" customHeight="1">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c r="BF290" s="136"/>
      <c r="BG290" s="136"/>
      <c r="BH290" s="136"/>
      <c r="BI290" s="136"/>
      <c r="BJ290" s="136"/>
      <c r="BK290" s="136"/>
      <c r="BL290" s="136"/>
      <c r="BM290" s="136"/>
      <c r="BN290" s="136"/>
      <c r="BO290" s="136"/>
      <c r="BP290" s="136"/>
      <c r="BQ290" s="136"/>
      <c r="BR290" s="136"/>
      <c r="BS290" s="136"/>
      <c r="BT290" s="136"/>
      <c r="BU290" s="136"/>
      <c r="BV290" s="136"/>
      <c r="BW290" s="136"/>
      <c r="BX290" s="136"/>
      <c r="BY290" s="136"/>
      <c r="BZ290" s="136"/>
      <c r="CA290" s="136"/>
      <c r="CB290" s="136"/>
      <c r="CC290" s="136"/>
      <c r="CD290" s="136"/>
      <c r="CE290" s="136"/>
      <c r="CF290" s="136"/>
      <c r="CG290" s="136"/>
      <c r="CH290" s="136"/>
      <c r="CI290" s="136"/>
      <c r="CJ290" s="136"/>
      <c r="CK290" s="136"/>
    </row>
    <row r="291" spans="5:89" ht="8.1" hidden="1" customHeight="1">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c r="BF291" s="136"/>
      <c r="BG291" s="136"/>
      <c r="BH291" s="136"/>
      <c r="BI291" s="136"/>
      <c r="BJ291" s="136"/>
      <c r="BK291" s="136"/>
      <c r="BL291" s="136"/>
      <c r="BM291" s="136"/>
      <c r="BN291" s="136"/>
      <c r="BO291" s="136"/>
      <c r="BP291" s="136"/>
      <c r="BQ291" s="136"/>
      <c r="BR291" s="136"/>
      <c r="BS291" s="136"/>
      <c r="BT291" s="136"/>
      <c r="BU291" s="136"/>
      <c r="BV291" s="136"/>
      <c r="BW291" s="136"/>
      <c r="BX291" s="136"/>
      <c r="BY291" s="136"/>
      <c r="BZ291" s="136"/>
      <c r="CA291" s="136"/>
      <c r="CB291" s="136"/>
      <c r="CC291" s="136"/>
      <c r="CD291" s="136"/>
      <c r="CE291" s="136"/>
      <c r="CF291" s="136"/>
      <c r="CG291" s="136"/>
      <c r="CH291" s="136"/>
      <c r="CI291" s="136"/>
      <c r="CJ291" s="136"/>
      <c r="CK291" s="136"/>
    </row>
    <row r="292" spans="5:89" ht="8.1" hidden="1" customHeight="1">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6"/>
      <c r="BJ292" s="136"/>
      <c r="BK292" s="136"/>
      <c r="BL292" s="136"/>
      <c r="BM292" s="136"/>
      <c r="BN292" s="136"/>
      <c r="BO292" s="136"/>
      <c r="BP292" s="136"/>
      <c r="BQ292" s="136"/>
      <c r="BR292" s="136"/>
      <c r="BS292" s="136"/>
      <c r="BT292" s="136"/>
      <c r="BU292" s="136"/>
      <c r="BV292" s="136"/>
      <c r="BW292" s="136"/>
      <c r="BX292" s="136"/>
      <c r="BY292" s="136"/>
      <c r="BZ292" s="136"/>
      <c r="CA292" s="136"/>
      <c r="CB292" s="136"/>
      <c r="CC292" s="136"/>
      <c r="CD292" s="136"/>
      <c r="CE292" s="136"/>
      <c r="CF292" s="136"/>
      <c r="CG292" s="136"/>
      <c r="CH292" s="136"/>
      <c r="CI292" s="136"/>
      <c r="CJ292" s="136"/>
      <c r="CK292" s="136"/>
    </row>
    <row r="293" spans="5:89" ht="8.1" hidden="1" customHeight="1">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c r="BI293" s="136"/>
      <c r="BJ293" s="136"/>
      <c r="BK293" s="136"/>
      <c r="BL293" s="136"/>
      <c r="BM293" s="136"/>
      <c r="BN293" s="136"/>
      <c r="BO293" s="136"/>
      <c r="BP293" s="136"/>
      <c r="BQ293" s="136"/>
      <c r="BR293" s="136"/>
      <c r="BS293" s="136"/>
      <c r="BT293" s="136"/>
      <c r="BU293" s="136"/>
      <c r="BV293" s="136"/>
      <c r="BW293" s="136"/>
      <c r="BX293" s="136"/>
      <c r="BY293" s="136"/>
      <c r="BZ293" s="136"/>
      <c r="CA293" s="136"/>
      <c r="CB293" s="136"/>
      <c r="CC293" s="136"/>
      <c r="CD293" s="136"/>
      <c r="CE293" s="136"/>
      <c r="CF293" s="136"/>
      <c r="CG293" s="136"/>
      <c r="CH293" s="136"/>
      <c r="CI293" s="136"/>
      <c r="CJ293" s="136"/>
      <c r="CK293" s="136"/>
    </row>
    <row r="294" spans="5:89" ht="8.1" hidden="1" customHeight="1">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36"/>
      <c r="BL294" s="136"/>
      <c r="BM294" s="136"/>
      <c r="BN294" s="136"/>
      <c r="BO294" s="136"/>
      <c r="BP294" s="136"/>
      <c r="BQ294" s="136"/>
      <c r="BR294" s="136"/>
      <c r="BS294" s="136"/>
      <c r="BT294" s="136"/>
      <c r="BU294" s="136"/>
      <c r="BV294" s="136"/>
      <c r="BW294" s="136"/>
      <c r="BX294" s="136"/>
      <c r="BY294" s="136"/>
      <c r="BZ294" s="136"/>
      <c r="CA294" s="136"/>
      <c r="CB294" s="136"/>
      <c r="CC294" s="136"/>
      <c r="CD294" s="136"/>
      <c r="CE294" s="136"/>
      <c r="CF294" s="136"/>
      <c r="CG294" s="136"/>
      <c r="CH294" s="136"/>
      <c r="CI294" s="136"/>
      <c r="CJ294" s="136"/>
      <c r="CK294" s="136"/>
    </row>
    <row r="295" spans="5:89" ht="8.1" hidden="1" customHeight="1">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6"/>
      <c r="BI295" s="136"/>
      <c r="BJ295" s="136"/>
      <c r="BK295" s="136"/>
      <c r="BL295" s="136"/>
      <c r="BM295" s="136"/>
      <c r="BN295" s="136"/>
      <c r="BO295" s="136"/>
      <c r="BP295" s="136"/>
      <c r="BQ295" s="136"/>
      <c r="BR295" s="136"/>
      <c r="BS295" s="136"/>
      <c r="BT295" s="136"/>
      <c r="BU295" s="136"/>
      <c r="BV295" s="136"/>
      <c r="BW295" s="136"/>
      <c r="BX295" s="136"/>
      <c r="BY295" s="136"/>
      <c r="BZ295" s="136"/>
      <c r="CA295" s="136"/>
      <c r="CB295" s="136"/>
      <c r="CC295" s="136"/>
      <c r="CD295" s="136"/>
      <c r="CE295" s="136"/>
      <c r="CF295" s="136"/>
      <c r="CG295" s="136"/>
      <c r="CH295" s="136"/>
      <c r="CI295" s="136"/>
      <c r="CJ295" s="136"/>
      <c r="CK295" s="136"/>
    </row>
    <row r="296" spans="5:89" ht="8.1" hidden="1" customHeight="1">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c r="BF296" s="136"/>
      <c r="BG296" s="136"/>
      <c r="BH296" s="136"/>
      <c r="BI296" s="136"/>
      <c r="BJ296" s="136"/>
      <c r="BK296" s="136"/>
      <c r="BL296" s="136"/>
      <c r="BM296" s="136"/>
      <c r="BN296" s="136"/>
      <c r="BO296" s="136"/>
      <c r="BP296" s="136"/>
      <c r="BQ296" s="136"/>
      <c r="BR296" s="136"/>
      <c r="BS296" s="136"/>
      <c r="BT296" s="136"/>
      <c r="BU296" s="136"/>
      <c r="BV296" s="136"/>
      <c r="BW296" s="136"/>
      <c r="BX296" s="136"/>
      <c r="BY296" s="136"/>
      <c r="BZ296" s="136"/>
      <c r="CA296" s="136"/>
      <c r="CB296" s="136"/>
      <c r="CC296" s="136"/>
      <c r="CD296" s="136"/>
      <c r="CE296" s="136"/>
      <c r="CF296" s="136"/>
      <c r="CG296" s="136"/>
      <c r="CH296" s="136"/>
      <c r="CI296" s="136"/>
      <c r="CJ296" s="136"/>
      <c r="CK296" s="136"/>
    </row>
    <row r="297" spans="5:89" ht="8.1" hidden="1" customHeight="1">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c r="BF297" s="136"/>
      <c r="BG297" s="136"/>
      <c r="BH297" s="136"/>
      <c r="BI297" s="136"/>
      <c r="BJ297" s="136"/>
      <c r="BK297" s="136"/>
      <c r="BL297" s="136"/>
      <c r="BM297" s="136"/>
      <c r="BN297" s="136"/>
      <c r="BO297" s="136"/>
      <c r="BP297" s="136"/>
      <c r="BQ297" s="136"/>
      <c r="BR297" s="136"/>
      <c r="BS297" s="136"/>
      <c r="BT297" s="136"/>
      <c r="BU297" s="136"/>
      <c r="BV297" s="136"/>
      <c r="BW297" s="136"/>
      <c r="BX297" s="136"/>
      <c r="BY297" s="136"/>
      <c r="BZ297" s="136"/>
      <c r="CA297" s="136"/>
      <c r="CB297" s="136"/>
      <c r="CC297" s="136"/>
      <c r="CD297" s="136"/>
      <c r="CE297" s="136"/>
      <c r="CF297" s="136"/>
      <c r="CG297" s="136"/>
      <c r="CH297" s="136"/>
      <c r="CI297" s="136"/>
      <c r="CJ297" s="136"/>
      <c r="CK297" s="136"/>
    </row>
    <row r="298" spans="5:89" ht="8.1" hidden="1" customHeight="1">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c r="BF298" s="136"/>
      <c r="BG298" s="136"/>
      <c r="BH298" s="136"/>
      <c r="BI298" s="136"/>
      <c r="BJ298" s="136"/>
      <c r="BK298" s="136"/>
      <c r="BL298" s="136"/>
      <c r="BM298" s="136"/>
      <c r="BN298" s="136"/>
      <c r="BO298" s="136"/>
      <c r="BP298" s="136"/>
      <c r="BQ298" s="136"/>
      <c r="BR298" s="136"/>
      <c r="BS298" s="136"/>
      <c r="BT298" s="136"/>
      <c r="BU298" s="136"/>
      <c r="BV298" s="136"/>
      <c r="BW298" s="136"/>
      <c r="BX298" s="136"/>
      <c r="BY298" s="136"/>
      <c r="BZ298" s="136"/>
      <c r="CA298" s="136"/>
      <c r="CB298" s="136"/>
      <c r="CC298" s="136"/>
      <c r="CD298" s="136"/>
      <c r="CE298" s="136"/>
      <c r="CF298" s="136"/>
      <c r="CG298" s="136"/>
      <c r="CH298" s="136"/>
      <c r="CI298" s="136"/>
      <c r="CJ298" s="136"/>
      <c r="CK298" s="136"/>
    </row>
    <row r="299" spans="5:89" ht="8.1" hidden="1" customHeight="1">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36"/>
      <c r="BF299" s="136"/>
      <c r="BG299" s="136"/>
      <c r="BH299" s="136"/>
      <c r="BI299" s="136"/>
      <c r="BJ299" s="136"/>
      <c r="BK299" s="136"/>
      <c r="BL299" s="136"/>
      <c r="BM299" s="136"/>
      <c r="BN299" s="136"/>
      <c r="BO299" s="136"/>
      <c r="BP299" s="136"/>
      <c r="BQ299" s="136"/>
      <c r="BR299" s="136"/>
      <c r="BS299" s="136"/>
      <c r="BT299" s="136"/>
      <c r="BU299" s="136"/>
      <c r="BV299" s="136"/>
      <c r="BW299" s="136"/>
      <c r="BX299" s="136"/>
      <c r="BY299" s="136"/>
      <c r="BZ299" s="136"/>
      <c r="CA299" s="136"/>
      <c r="CB299" s="136"/>
      <c r="CC299" s="136"/>
      <c r="CD299" s="136"/>
      <c r="CE299" s="136"/>
      <c r="CF299" s="136"/>
      <c r="CG299" s="136"/>
      <c r="CH299" s="136"/>
      <c r="CI299" s="136"/>
      <c r="CJ299" s="136"/>
      <c r="CK299" s="136"/>
    </row>
    <row r="300" spans="5:89" ht="8.1" hidden="1" customHeight="1">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36"/>
      <c r="BF300" s="136"/>
      <c r="BG300" s="136"/>
      <c r="BH300" s="136"/>
      <c r="BI300" s="136"/>
      <c r="BJ300" s="136"/>
      <c r="BK300" s="136"/>
      <c r="BL300" s="136"/>
      <c r="BM300" s="136"/>
      <c r="BN300" s="136"/>
      <c r="BO300" s="136"/>
      <c r="BP300" s="136"/>
      <c r="BQ300" s="136"/>
      <c r="BR300" s="136"/>
      <c r="BS300" s="136"/>
      <c r="BT300" s="136"/>
      <c r="BU300" s="136"/>
      <c r="BV300" s="136"/>
      <c r="BW300" s="136"/>
      <c r="BX300" s="136"/>
      <c r="BY300" s="136"/>
      <c r="BZ300" s="136"/>
      <c r="CA300" s="136"/>
      <c r="CB300" s="136"/>
      <c r="CC300" s="136"/>
      <c r="CD300" s="136"/>
      <c r="CE300" s="136"/>
      <c r="CF300" s="136"/>
      <c r="CG300" s="136"/>
      <c r="CH300" s="136"/>
      <c r="CI300" s="136"/>
      <c r="CJ300" s="136"/>
      <c r="CK300" s="136"/>
    </row>
    <row r="301" spans="5:89" ht="8.1" hidden="1" customHeight="1">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c r="BM301" s="136"/>
      <c r="BN301" s="136"/>
      <c r="BO301" s="136"/>
      <c r="BP301" s="136"/>
      <c r="BQ301" s="136"/>
      <c r="BR301" s="136"/>
      <c r="BS301" s="136"/>
      <c r="BT301" s="136"/>
      <c r="BU301" s="136"/>
      <c r="BV301" s="136"/>
      <c r="BW301" s="136"/>
      <c r="BX301" s="136"/>
      <c r="BY301" s="136"/>
      <c r="BZ301" s="136"/>
      <c r="CA301" s="136"/>
      <c r="CB301" s="136"/>
      <c r="CC301" s="136"/>
      <c r="CD301" s="136"/>
      <c r="CE301" s="136"/>
      <c r="CF301" s="136"/>
      <c r="CG301" s="136"/>
      <c r="CH301" s="136"/>
      <c r="CI301" s="136"/>
      <c r="CJ301" s="136"/>
      <c r="CK301" s="136"/>
    </row>
    <row r="302" spans="5:89" ht="8.1" hidden="1" customHeight="1">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36"/>
      <c r="BC302" s="136"/>
      <c r="BD302" s="136"/>
      <c r="BE302" s="136"/>
      <c r="BF302" s="136"/>
      <c r="BG302" s="136"/>
      <c r="BH302" s="136"/>
      <c r="BI302" s="136"/>
      <c r="BJ302" s="136"/>
      <c r="BK302" s="136"/>
      <c r="BL302" s="136"/>
      <c r="BM302" s="136"/>
      <c r="BN302" s="136"/>
      <c r="BO302" s="136"/>
      <c r="BP302" s="136"/>
      <c r="BQ302" s="136"/>
      <c r="BR302" s="136"/>
      <c r="BS302" s="136"/>
      <c r="BT302" s="136"/>
      <c r="BU302" s="136"/>
      <c r="BV302" s="136"/>
      <c r="BW302" s="136"/>
      <c r="BX302" s="136"/>
      <c r="BY302" s="136"/>
      <c r="BZ302" s="136"/>
      <c r="CA302" s="136"/>
      <c r="CB302" s="136"/>
      <c r="CC302" s="136"/>
      <c r="CD302" s="136"/>
      <c r="CE302" s="136"/>
      <c r="CF302" s="136"/>
      <c r="CG302" s="136"/>
      <c r="CH302" s="136"/>
      <c r="CI302" s="136"/>
      <c r="CJ302" s="136"/>
      <c r="CK302" s="136"/>
    </row>
    <row r="303" spans="5:89" ht="8.1" hidden="1" customHeight="1">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36"/>
      <c r="BF303" s="136"/>
      <c r="BG303" s="136"/>
      <c r="BH303" s="136"/>
      <c r="BI303" s="136"/>
      <c r="BJ303" s="136"/>
      <c r="BK303" s="136"/>
      <c r="BL303" s="136"/>
      <c r="BM303" s="136"/>
      <c r="BN303" s="136"/>
      <c r="BO303" s="136"/>
      <c r="BP303" s="136"/>
      <c r="BQ303" s="136"/>
      <c r="BR303" s="136"/>
      <c r="BS303" s="136"/>
      <c r="BT303" s="136"/>
      <c r="BU303" s="136"/>
      <c r="BV303" s="136"/>
      <c r="BW303" s="136"/>
      <c r="BX303" s="136"/>
      <c r="BY303" s="136"/>
      <c r="BZ303" s="136"/>
      <c r="CA303" s="136"/>
      <c r="CB303" s="136"/>
      <c r="CC303" s="136"/>
      <c r="CD303" s="136"/>
      <c r="CE303" s="136"/>
      <c r="CF303" s="136"/>
      <c r="CG303" s="136"/>
      <c r="CH303" s="136"/>
      <c r="CI303" s="136"/>
      <c r="CJ303" s="136"/>
      <c r="CK303" s="136"/>
    </row>
    <row r="304" spans="5:89" ht="8.1" hidden="1" customHeight="1">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36"/>
      <c r="AY304" s="136"/>
      <c r="AZ304" s="136"/>
      <c r="BA304" s="136"/>
      <c r="BB304" s="136"/>
      <c r="BC304" s="136"/>
      <c r="BD304" s="136"/>
      <c r="BE304" s="136"/>
      <c r="BF304" s="136"/>
      <c r="BG304" s="136"/>
      <c r="BH304" s="136"/>
      <c r="BI304" s="136"/>
      <c r="BJ304" s="136"/>
      <c r="BK304" s="136"/>
      <c r="BL304" s="136"/>
      <c r="BM304" s="136"/>
      <c r="BN304" s="136"/>
      <c r="BO304" s="136"/>
      <c r="BP304" s="136"/>
      <c r="BQ304" s="136"/>
      <c r="BR304" s="136"/>
      <c r="BS304" s="136"/>
      <c r="BT304" s="136"/>
      <c r="BU304" s="136"/>
      <c r="BV304" s="136"/>
      <c r="BW304" s="136"/>
      <c r="BX304" s="136"/>
      <c r="BY304" s="136"/>
      <c r="BZ304" s="136"/>
      <c r="CA304" s="136"/>
      <c r="CB304" s="136"/>
      <c r="CC304" s="136"/>
      <c r="CD304" s="136"/>
      <c r="CE304" s="136"/>
      <c r="CF304" s="136"/>
      <c r="CG304" s="136"/>
      <c r="CH304" s="136"/>
      <c r="CI304" s="136"/>
      <c r="CJ304" s="136"/>
      <c r="CK304" s="136"/>
    </row>
    <row r="305" spans="5:89" ht="8.1" hidden="1" customHeight="1">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36"/>
      <c r="AZ305" s="136"/>
      <c r="BA305" s="136"/>
      <c r="BB305" s="136"/>
      <c r="BC305" s="136"/>
      <c r="BD305" s="136"/>
      <c r="BE305" s="136"/>
      <c r="BF305" s="136"/>
      <c r="BG305" s="136"/>
      <c r="BH305" s="136"/>
      <c r="BI305" s="136"/>
      <c r="BJ305" s="136"/>
      <c r="BK305" s="136"/>
      <c r="BL305" s="136"/>
      <c r="BM305" s="136"/>
      <c r="BN305" s="136"/>
      <c r="BO305" s="136"/>
      <c r="BP305" s="136"/>
      <c r="BQ305" s="136"/>
      <c r="BR305" s="136"/>
      <c r="BS305" s="136"/>
      <c r="BT305" s="136"/>
      <c r="BU305" s="136"/>
      <c r="BV305" s="136"/>
      <c r="BW305" s="136"/>
      <c r="BX305" s="136"/>
      <c r="BY305" s="136"/>
      <c r="BZ305" s="136"/>
      <c r="CA305" s="136"/>
      <c r="CB305" s="136"/>
      <c r="CC305" s="136"/>
      <c r="CD305" s="136"/>
      <c r="CE305" s="136"/>
      <c r="CF305" s="136"/>
      <c r="CG305" s="136"/>
      <c r="CH305" s="136"/>
      <c r="CI305" s="136"/>
      <c r="CJ305" s="136"/>
      <c r="CK305" s="136"/>
    </row>
    <row r="306" spans="5:89" ht="8.1" hidden="1" customHeight="1">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36"/>
      <c r="BC306" s="136"/>
      <c r="BD306" s="136"/>
      <c r="BE306" s="136"/>
      <c r="BF306" s="136"/>
      <c r="BG306" s="136"/>
      <c r="BH306" s="136"/>
      <c r="BI306" s="136"/>
      <c r="BJ306" s="136"/>
      <c r="BK306" s="136"/>
      <c r="BL306" s="136"/>
      <c r="BM306" s="136"/>
      <c r="BN306" s="136"/>
      <c r="BO306" s="136"/>
      <c r="BP306" s="136"/>
      <c r="BQ306" s="136"/>
      <c r="BR306" s="136"/>
      <c r="BS306" s="136"/>
      <c r="BT306" s="136"/>
      <c r="BU306" s="136"/>
      <c r="BV306" s="136"/>
      <c r="BW306" s="136"/>
      <c r="BX306" s="136"/>
      <c r="BY306" s="136"/>
      <c r="BZ306" s="136"/>
      <c r="CA306" s="136"/>
      <c r="CB306" s="136"/>
      <c r="CC306" s="136"/>
      <c r="CD306" s="136"/>
      <c r="CE306" s="136"/>
      <c r="CF306" s="136"/>
      <c r="CG306" s="136"/>
      <c r="CH306" s="136"/>
      <c r="CI306" s="136"/>
      <c r="CJ306" s="136"/>
      <c r="CK306" s="136"/>
    </row>
    <row r="307" spans="5:89" ht="8.1" hidden="1" customHeight="1">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36"/>
      <c r="AZ307" s="136"/>
      <c r="BA307" s="136"/>
      <c r="BB307" s="136"/>
      <c r="BC307" s="136"/>
      <c r="BD307" s="136"/>
      <c r="BE307" s="136"/>
      <c r="BF307" s="136"/>
      <c r="BG307" s="136"/>
      <c r="BH307" s="136"/>
      <c r="BI307" s="136"/>
      <c r="BJ307" s="136"/>
      <c r="BK307" s="136"/>
      <c r="BL307" s="136"/>
      <c r="BM307" s="136"/>
      <c r="BN307" s="136"/>
      <c r="BO307" s="136"/>
      <c r="BP307" s="136"/>
      <c r="BQ307" s="136"/>
      <c r="BR307" s="136"/>
      <c r="BS307" s="136"/>
      <c r="BT307" s="136"/>
      <c r="BU307" s="136"/>
      <c r="BV307" s="136"/>
      <c r="BW307" s="136"/>
      <c r="BX307" s="136"/>
      <c r="BY307" s="136"/>
      <c r="BZ307" s="136"/>
      <c r="CA307" s="136"/>
      <c r="CB307" s="136"/>
      <c r="CC307" s="136"/>
      <c r="CD307" s="136"/>
      <c r="CE307" s="136"/>
      <c r="CF307" s="136"/>
      <c r="CG307" s="136"/>
      <c r="CH307" s="136"/>
      <c r="CI307" s="136"/>
      <c r="CJ307" s="136"/>
      <c r="CK307" s="136"/>
    </row>
    <row r="308" spans="5:89" ht="8.1" hidden="1" customHeight="1">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36"/>
      <c r="BF308" s="136"/>
      <c r="BG308" s="136"/>
      <c r="BH308" s="136"/>
      <c r="BI308" s="136"/>
      <c r="BJ308" s="136"/>
      <c r="BK308" s="136"/>
      <c r="BL308" s="136"/>
      <c r="BM308" s="136"/>
      <c r="BN308" s="136"/>
      <c r="BO308" s="136"/>
      <c r="BP308" s="136"/>
      <c r="BQ308" s="136"/>
      <c r="BR308" s="136"/>
      <c r="BS308" s="136"/>
      <c r="BT308" s="136"/>
      <c r="BU308" s="136"/>
      <c r="BV308" s="136"/>
      <c r="BW308" s="136"/>
      <c r="BX308" s="136"/>
      <c r="BY308" s="136"/>
      <c r="BZ308" s="136"/>
      <c r="CA308" s="136"/>
      <c r="CB308" s="136"/>
      <c r="CC308" s="136"/>
      <c r="CD308" s="136"/>
      <c r="CE308" s="136"/>
      <c r="CF308" s="136"/>
      <c r="CG308" s="136"/>
      <c r="CH308" s="136"/>
      <c r="CI308" s="136"/>
      <c r="CJ308" s="136"/>
      <c r="CK308" s="136"/>
    </row>
    <row r="309" spans="5:89" ht="8.1" hidden="1" customHeight="1">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36"/>
      <c r="BC309" s="136"/>
      <c r="BD309" s="136"/>
      <c r="BE309" s="136"/>
      <c r="BF309" s="136"/>
      <c r="BG309" s="136"/>
      <c r="BH309" s="136"/>
      <c r="BI309" s="136"/>
      <c r="BJ309" s="136"/>
      <c r="BK309" s="136"/>
      <c r="BL309" s="136"/>
      <c r="BM309" s="136"/>
      <c r="BN309" s="136"/>
      <c r="BO309" s="136"/>
      <c r="BP309" s="136"/>
      <c r="BQ309" s="136"/>
      <c r="BR309" s="136"/>
      <c r="BS309" s="136"/>
      <c r="BT309" s="136"/>
      <c r="BU309" s="136"/>
      <c r="BV309" s="136"/>
      <c r="BW309" s="136"/>
      <c r="BX309" s="136"/>
      <c r="BY309" s="136"/>
      <c r="BZ309" s="136"/>
      <c r="CA309" s="136"/>
      <c r="CB309" s="136"/>
      <c r="CC309" s="136"/>
      <c r="CD309" s="136"/>
      <c r="CE309" s="136"/>
      <c r="CF309" s="136"/>
      <c r="CG309" s="136"/>
      <c r="CH309" s="136"/>
      <c r="CI309" s="136"/>
      <c r="CJ309" s="136"/>
      <c r="CK309" s="136"/>
    </row>
    <row r="310" spans="5:89" ht="8.1" hidden="1" customHeight="1">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c r="BF310" s="136"/>
      <c r="BG310" s="136"/>
      <c r="BH310" s="136"/>
      <c r="BI310" s="136"/>
      <c r="BJ310" s="136"/>
      <c r="BK310" s="136"/>
      <c r="BL310" s="136"/>
      <c r="BM310" s="136"/>
      <c r="BN310" s="136"/>
      <c r="BO310" s="136"/>
      <c r="BP310" s="136"/>
      <c r="BQ310" s="136"/>
      <c r="BR310" s="136"/>
      <c r="BS310" s="136"/>
      <c r="BT310" s="136"/>
      <c r="BU310" s="136"/>
      <c r="BV310" s="136"/>
      <c r="BW310" s="136"/>
      <c r="BX310" s="136"/>
      <c r="BY310" s="136"/>
      <c r="BZ310" s="136"/>
      <c r="CA310" s="136"/>
      <c r="CB310" s="136"/>
      <c r="CC310" s="136"/>
      <c r="CD310" s="136"/>
      <c r="CE310" s="136"/>
      <c r="CF310" s="136"/>
      <c r="CG310" s="136"/>
      <c r="CH310" s="136"/>
      <c r="CI310" s="136"/>
      <c r="CJ310" s="136"/>
      <c r="CK310" s="136"/>
    </row>
    <row r="311" spans="5:89" ht="8.1" hidden="1" customHeight="1">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c r="BI311" s="136"/>
      <c r="BJ311" s="136"/>
      <c r="BK311" s="136"/>
      <c r="BL311" s="136"/>
      <c r="BM311" s="136"/>
      <c r="BN311" s="136"/>
      <c r="BO311" s="136"/>
      <c r="BP311" s="136"/>
      <c r="BQ311" s="136"/>
      <c r="BR311" s="136"/>
      <c r="BS311" s="136"/>
      <c r="BT311" s="136"/>
      <c r="BU311" s="136"/>
      <c r="BV311" s="136"/>
      <c r="BW311" s="136"/>
      <c r="BX311" s="136"/>
      <c r="BY311" s="136"/>
      <c r="BZ311" s="136"/>
      <c r="CA311" s="136"/>
      <c r="CB311" s="136"/>
      <c r="CC311" s="136"/>
      <c r="CD311" s="136"/>
      <c r="CE311" s="136"/>
      <c r="CF311" s="136"/>
      <c r="CG311" s="136"/>
      <c r="CH311" s="136"/>
      <c r="CI311" s="136"/>
      <c r="CJ311" s="136"/>
      <c r="CK311" s="136"/>
    </row>
    <row r="312" spans="5:89" ht="8.1" hidden="1" customHeight="1">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36"/>
      <c r="AY312" s="136"/>
      <c r="AZ312" s="136"/>
      <c r="BA312" s="136"/>
      <c r="BB312" s="136"/>
      <c r="BC312" s="136"/>
      <c r="BD312" s="136"/>
      <c r="BE312" s="136"/>
      <c r="BF312" s="136"/>
      <c r="BG312" s="136"/>
      <c r="BH312" s="136"/>
      <c r="BI312" s="136"/>
      <c r="BJ312" s="136"/>
      <c r="BK312" s="136"/>
      <c r="BL312" s="136"/>
      <c r="BM312" s="136"/>
      <c r="BN312" s="136"/>
      <c r="BO312" s="136"/>
      <c r="BP312" s="136"/>
      <c r="BQ312" s="136"/>
      <c r="BR312" s="136"/>
      <c r="BS312" s="136"/>
      <c r="BT312" s="136"/>
      <c r="BU312" s="136"/>
      <c r="BV312" s="136"/>
      <c r="BW312" s="136"/>
      <c r="BX312" s="136"/>
      <c r="BY312" s="136"/>
      <c r="BZ312" s="136"/>
      <c r="CA312" s="136"/>
      <c r="CB312" s="136"/>
      <c r="CC312" s="136"/>
      <c r="CD312" s="136"/>
      <c r="CE312" s="136"/>
      <c r="CF312" s="136"/>
      <c r="CG312" s="136"/>
      <c r="CH312" s="136"/>
      <c r="CI312" s="136"/>
      <c r="CJ312" s="136"/>
      <c r="CK312" s="136"/>
    </row>
    <row r="313" spans="5:89" ht="8.1" hidden="1" customHeight="1">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c r="BF313" s="136"/>
      <c r="BG313" s="136"/>
      <c r="BH313" s="136"/>
      <c r="BI313" s="136"/>
      <c r="BJ313" s="136"/>
      <c r="BK313" s="136"/>
      <c r="BL313" s="136"/>
      <c r="BM313" s="136"/>
      <c r="BN313" s="136"/>
      <c r="BO313" s="136"/>
      <c r="BP313" s="136"/>
      <c r="BQ313" s="136"/>
      <c r="BR313" s="136"/>
      <c r="BS313" s="136"/>
      <c r="BT313" s="136"/>
      <c r="BU313" s="136"/>
      <c r="BV313" s="136"/>
      <c r="BW313" s="136"/>
      <c r="BX313" s="136"/>
      <c r="BY313" s="136"/>
      <c r="BZ313" s="136"/>
      <c r="CA313" s="136"/>
      <c r="CB313" s="136"/>
      <c r="CC313" s="136"/>
      <c r="CD313" s="136"/>
      <c r="CE313" s="136"/>
      <c r="CF313" s="136"/>
      <c r="CG313" s="136"/>
      <c r="CH313" s="136"/>
      <c r="CI313" s="136"/>
      <c r="CJ313" s="136"/>
      <c r="CK313" s="136"/>
    </row>
    <row r="314" spans="5:89" ht="8.1" hidden="1" customHeight="1">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36"/>
      <c r="BF314" s="136"/>
      <c r="BG314" s="136"/>
      <c r="BH314" s="136"/>
      <c r="BI314" s="136"/>
      <c r="BJ314" s="136"/>
      <c r="BK314" s="136"/>
      <c r="BL314" s="136"/>
      <c r="BM314" s="136"/>
      <c r="BN314" s="136"/>
      <c r="BO314" s="136"/>
      <c r="BP314" s="136"/>
      <c r="BQ314" s="136"/>
      <c r="BR314" s="136"/>
      <c r="BS314" s="136"/>
      <c r="BT314" s="136"/>
      <c r="BU314" s="136"/>
      <c r="BV314" s="136"/>
      <c r="BW314" s="136"/>
      <c r="BX314" s="136"/>
      <c r="BY314" s="136"/>
      <c r="BZ314" s="136"/>
      <c r="CA314" s="136"/>
      <c r="CB314" s="136"/>
      <c r="CC314" s="136"/>
      <c r="CD314" s="136"/>
      <c r="CE314" s="136"/>
      <c r="CF314" s="136"/>
      <c r="CG314" s="136"/>
      <c r="CH314" s="136"/>
      <c r="CI314" s="136"/>
      <c r="CJ314" s="136"/>
      <c r="CK314" s="136"/>
    </row>
    <row r="315" spans="5:89" ht="8.1" hidden="1" customHeight="1">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36"/>
      <c r="AY315" s="136"/>
      <c r="AZ315" s="136"/>
      <c r="BA315" s="136"/>
      <c r="BB315" s="136"/>
      <c r="BC315" s="136"/>
      <c r="BD315" s="136"/>
      <c r="BE315" s="136"/>
      <c r="BF315" s="136"/>
      <c r="BG315" s="136"/>
      <c r="BH315" s="136"/>
      <c r="BI315" s="136"/>
      <c r="BJ315" s="136"/>
      <c r="BK315" s="136"/>
      <c r="BL315" s="136"/>
      <c r="BM315" s="136"/>
      <c r="BN315" s="136"/>
      <c r="BO315" s="136"/>
      <c r="BP315" s="136"/>
      <c r="BQ315" s="136"/>
      <c r="BR315" s="136"/>
      <c r="BS315" s="136"/>
      <c r="BT315" s="136"/>
      <c r="BU315" s="136"/>
      <c r="BV315" s="136"/>
      <c r="BW315" s="136"/>
      <c r="BX315" s="136"/>
      <c r="BY315" s="136"/>
      <c r="BZ315" s="136"/>
      <c r="CA315" s="136"/>
      <c r="CB315" s="136"/>
      <c r="CC315" s="136"/>
      <c r="CD315" s="136"/>
      <c r="CE315" s="136"/>
      <c r="CF315" s="136"/>
      <c r="CG315" s="136"/>
      <c r="CH315" s="136"/>
      <c r="CI315" s="136"/>
      <c r="CJ315" s="136"/>
      <c r="CK315" s="136"/>
    </row>
    <row r="316" spans="5:89" ht="8.1" hidden="1" customHeight="1">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c r="BF316" s="136"/>
      <c r="BG316" s="136"/>
      <c r="BH316" s="136"/>
      <c r="BI316" s="136"/>
      <c r="BJ316" s="136"/>
      <c r="BK316" s="136"/>
      <c r="BL316" s="136"/>
      <c r="BM316" s="136"/>
      <c r="BN316" s="136"/>
      <c r="BO316" s="136"/>
      <c r="BP316" s="136"/>
      <c r="BQ316" s="136"/>
      <c r="BR316" s="136"/>
      <c r="BS316" s="136"/>
      <c r="BT316" s="136"/>
      <c r="BU316" s="136"/>
      <c r="BV316" s="136"/>
      <c r="BW316" s="136"/>
      <c r="BX316" s="136"/>
      <c r="BY316" s="136"/>
      <c r="BZ316" s="136"/>
      <c r="CA316" s="136"/>
      <c r="CB316" s="136"/>
      <c r="CC316" s="136"/>
      <c r="CD316" s="136"/>
      <c r="CE316" s="136"/>
      <c r="CF316" s="136"/>
      <c r="CG316" s="136"/>
      <c r="CH316" s="136"/>
      <c r="CI316" s="136"/>
      <c r="CJ316" s="136"/>
      <c r="CK316" s="136"/>
    </row>
    <row r="317" spans="5:89" ht="8.1" hidden="1" customHeight="1">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c r="CA317" s="136"/>
      <c r="CB317" s="136"/>
      <c r="CC317" s="136"/>
      <c r="CD317" s="136"/>
      <c r="CE317" s="136"/>
      <c r="CF317" s="136"/>
      <c r="CG317" s="136"/>
      <c r="CH317" s="136"/>
      <c r="CI317" s="136"/>
      <c r="CJ317" s="136"/>
      <c r="CK317" s="136"/>
    </row>
    <row r="318" spans="5:89" ht="8.1" hidden="1" customHeight="1">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c r="BF318" s="136"/>
      <c r="BG318" s="136"/>
      <c r="BH318" s="136"/>
      <c r="BI318" s="136"/>
      <c r="BJ318" s="136"/>
      <c r="BK318" s="136"/>
      <c r="BL318" s="136"/>
      <c r="BM318" s="136"/>
      <c r="BN318" s="136"/>
      <c r="BO318" s="136"/>
      <c r="BP318" s="136"/>
      <c r="BQ318" s="136"/>
      <c r="BR318" s="136"/>
      <c r="BS318" s="136"/>
      <c r="BT318" s="136"/>
      <c r="BU318" s="136"/>
      <c r="BV318" s="136"/>
      <c r="BW318" s="136"/>
      <c r="BX318" s="136"/>
      <c r="BY318" s="136"/>
      <c r="BZ318" s="136"/>
      <c r="CA318" s="136"/>
      <c r="CB318" s="136"/>
      <c r="CC318" s="136"/>
      <c r="CD318" s="136"/>
      <c r="CE318" s="136"/>
      <c r="CF318" s="136"/>
      <c r="CG318" s="136"/>
      <c r="CH318" s="136"/>
      <c r="CI318" s="136"/>
      <c r="CJ318" s="136"/>
      <c r="CK318" s="136"/>
    </row>
    <row r="319" spans="5:89" ht="8.1" hidden="1" customHeight="1">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136"/>
      <c r="BG319" s="136"/>
      <c r="BH319" s="136"/>
      <c r="BI319" s="136"/>
      <c r="BJ319" s="136"/>
      <c r="BK319" s="136"/>
      <c r="BL319" s="136"/>
      <c r="BM319" s="136"/>
      <c r="BN319" s="136"/>
      <c r="BO319" s="136"/>
      <c r="BP319" s="136"/>
      <c r="BQ319" s="136"/>
      <c r="BR319" s="136"/>
      <c r="BS319" s="136"/>
      <c r="BT319" s="136"/>
      <c r="BU319" s="136"/>
      <c r="BV319" s="136"/>
      <c r="BW319" s="136"/>
      <c r="BX319" s="136"/>
      <c r="BY319" s="136"/>
      <c r="BZ319" s="136"/>
      <c r="CA319" s="136"/>
      <c r="CB319" s="136"/>
      <c r="CC319" s="136"/>
      <c r="CD319" s="136"/>
      <c r="CE319" s="136"/>
      <c r="CF319" s="136"/>
      <c r="CG319" s="136"/>
      <c r="CH319" s="136"/>
      <c r="CI319" s="136"/>
      <c r="CJ319" s="136"/>
      <c r="CK319" s="136"/>
    </row>
    <row r="320" spans="5:89" ht="8.1" hidden="1" customHeight="1">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6"/>
      <c r="BJ320" s="136"/>
      <c r="BK320" s="136"/>
      <c r="BL320" s="136"/>
      <c r="BM320" s="136"/>
      <c r="BN320" s="136"/>
      <c r="BO320" s="136"/>
      <c r="BP320" s="136"/>
      <c r="BQ320" s="136"/>
      <c r="BR320" s="136"/>
      <c r="BS320" s="136"/>
      <c r="BT320" s="136"/>
      <c r="BU320" s="136"/>
      <c r="BV320" s="136"/>
      <c r="BW320" s="136"/>
      <c r="BX320" s="136"/>
      <c r="BY320" s="136"/>
      <c r="BZ320" s="136"/>
      <c r="CA320" s="136"/>
      <c r="CB320" s="136"/>
      <c r="CC320" s="136"/>
      <c r="CD320" s="136"/>
      <c r="CE320" s="136"/>
      <c r="CF320" s="136"/>
      <c r="CG320" s="136"/>
      <c r="CH320" s="136"/>
      <c r="CI320" s="136"/>
      <c r="CJ320" s="136"/>
      <c r="CK320" s="136"/>
    </row>
    <row r="321" spans="5:89" ht="8.1" hidden="1" customHeight="1">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36"/>
      <c r="AY321" s="136"/>
      <c r="AZ321" s="136"/>
      <c r="BA321" s="136"/>
      <c r="BB321" s="136"/>
      <c r="BC321" s="136"/>
      <c r="BD321" s="136"/>
      <c r="BE321" s="136"/>
      <c r="BF321" s="136"/>
      <c r="BG321" s="136"/>
      <c r="BH321" s="136"/>
      <c r="BI321" s="136"/>
      <c r="BJ321" s="136"/>
      <c r="BK321" s="136"/>
      <c r="BL321" s="136"/>
      <c r="BM321" s="136"/>
      <c r="BN321" s="136"/>
      <c r="BO321" s="136"/>
      <c r="BP321" s="136"/>
      <c r="BQ321" s="136"/>
      <c r="BR321" s="136"/>
      <c r="BS321" s="136"/>
      <c r="BT321" s="136"/>
      <c r="BU321" s="136"/>
      <c r="BV321" s="136"/>
      <c r="BW321" s="136"/>
      <c r="BX321" s="136"/>
      <c r="BY321" s="136"/>
      <c r="BZ321" s="136"/>
      <c r="CA321" s="136"/>
      <c r="CB321" s="136"/>
      <c r="CC321" s="136"/>
      <c r="CD321" s="136"/>
      <c r="CE321" s="136"/>
      <c r="CF321" s="136"/>
      <c r="CG321" s="136"/>
      <c r="CH321" s="136"/>
      <c r="CI321" s="136"/>
      <c r="CJ321" s="136"/>
      <c r="CK321" s="136"/>
    </row>
    <row r="322" spans="5:89" ht="8.1" hidden="1" customHeight="1">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c r="BF322" s="136"/>
      <c r="BG322" s="136"/>
      <c r="BH322" s="136"/>
      <c r="BI322" s="136"/>
      <c r="BJ322" s="136"/>
      <c r="BK322" s="136"/>
      <c r="BL322" s="136"/>
      <c r="BM322" s="136"/>
      <c r="BN322" s="136"/>
      <c r="BO322" s="136"/>
      <c r="BP322" s="136"/>
      <c r="BQ322" s="136"/>
      <c r="BR322" s="136"/>
      <c r="BS322" s="136"/>
      <c r="BT322" s="136"/>
      <c r="BU322" s="136"/>
      <c r="BV322" s="136"/>
      <c r="BW322" s="136"/>
      <c r="BX322" s="136"/>
      <c r="BY322" s="136"/>
      <c r="BZ322" s="136"/>
      <c r="CA322" s="136"/>
      <c r="CB322" s="136"/>
      <c r="CC322" s="136"/>
      <c r="CD322" s="136"/>
      <c r="CE322" s="136"/>
      <c r="CF322" s="136"/>
      <c r="CG322" s="136"/>
      <c r="CH322" s="136"/>
      <c r="CI322" s="136"/>
      <c r="CJ322" s="136"/>
      <c r="CK322" s="136"/>
    </row>
    <row r="323" spans="5:89" ht="8.1" hidden="1" customHeight="1"/>
    <row r="324" spans="5:89" ht="8.1" hidden="1" customHeight="1"/>
    <row r="325" spans="5:89" ht="8.1" hidden="1" customHeight="1"/>
    <row r="326" spans="5:89" ht="8.1" hidden="1" customHeight="1"/>
    <row r="327" spans="5:89" ht="8.1" hidden="1" customHeight="1"/>
    <row r="328" spans="5:89" ht="8.1" hidden="1" customHeight="1"/>
    <row r="329" spans="5:89" ht="8.1" hidden="1" customHeight="1"/>
    <row r="330" spans="5:89" ht="8.1" hidden="1" customHeight="1"/>
    <row r="331" spans="5:89" ht="8.1" hidden="1" customHeight="1"/>
    <row r="332" spans="5:89" ht="8.1" hidden="1" customHeight="1"/>
    <row r="333" spans="5:89" ht="8.1" hidden="1" customHeight="1"/>
    <row r="334" spans="5:89" ht="8.1" hidden="1" customHeight="1"/>
    <row r="335" spans="5:89" ht="8.1" hidden="1" customHeight="1"/>
    <row r="336" spans="5:89"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row r="985" ht="8.1" hidden="1" customHeight="1"/>
    <row r="986" ht="8.1" hidden="1" customHeight="1"/>
    <row r="987" ht="8.1" hidden="1" customHeight="1"/>
    <row r="988" ht="8.1" hidden="1" customHeight="1"/>
    <row r="989" ht="8.1" hidden="1" customHeight="1"/>
    <row r="990" ht="8.1" hidden="1" customHeight="1"/>
    <row r="991" ht="8.1" hidden="1" customHeight="1"/>
    <row r="992" ht="8.1" hidden="1" customHeight="1"/>
    <row r="993" ht="8.1" hidden="1" customHeight="1"/>
    <row r="994" ht="8.1" hidden="1" customHeight="1"/>
    <row r="995" ht="8.1" hidden="1" customHeight="1"/>
    <row r="996" ht="8.1" hidden="1" customHeight="1"/>
    <row r="997" ht="8.1" hidden="1" customHeight="1"/>
    <row r="998" ht="8.1" hidden="1" customHeight="1"/>
    <row r="999" ht="8.1" hidden="1" customHeight="1"/>
    <row r="1000" ht="8.1" hidden="1" customHeight="1"/>
    <row r="1001" ht="8.1" hidden="1" customHeight="1"/>
    <row r="1002" ht="8.1" hidden="1" customHeight="1"/>
    <row r="1003" ht="8.1" hidden="1" customHeight="1"/>
    <row r="1004" ht="8.1" hidden="1" customHeight="1"/>
    <row r="1005" ht="8.1" hidden="1" customHeight="1"/>
    <row r="1006" ht="8.1" hidden="1" customHeight="1"/>
    <row r="1007" ht="8.1" hidden="1" customHeight="1"/>
    <row r="1008" ht="8.1" hidden="1" customHeight="1"/>
    <row r="1009" ht="8.1" hidden="1" customHeight="1"/>
    <row r="1010" ht="8.1" hidden="1" customHeight="1"/>
    <row r="1011" ht="8.1" hidden="1" customHeight="1"/>
    <row r="1012" ht="8.1" hidden="1" customHeight="1"/>
    <row r="1013" ht="8.1" hidden="1" customHeight="1"/>
    <row r="1014" ht="8.1" hidden="1" customHeight="1"/>
    <row r="1015" ht="8.1" hidden="1" customHeight="1"/>
    <row r="1016" ht="8.1" hidden="1" customHeight="1"/>
    <row r="1017" ht="8.1" hidden="1" customHeight="1"/>
    <row r="1018" ht="8.1" hidden="1" customHeight="1"/>
    <row r="1019" ht="8.1" hidden="1" customHeight="1"/>
    <row r="1020" ht="8.1" hidden="1" customHeight="1"/>
    <row r="1021" ht="8.1" hidden="1" customHeight="1"/>
    <row r="1022" ht="8.1" hidden="1" customHeight="1"/>
    <row r="1023" ht="8.1" hidden="1" customHeight="1"/>
    <row r="1024" ht="8.1" hidden="1" customHeight="1"/>
    <row r="1025" ht="8.1" hidden="1" customHeight="1"/>
    <row r="1026" ht="8.1" hidden="1" customHeight="1"/>
    <row r="1027" ht="8.1" hidden="1" customHeight="1"/>
    <row r="1028" ht="8.1" hidden="1" customHeight="1"/>
    <row r="1029" ht="8.1" hidden="1" customHeight="1"/>
    <row r="1030" ht="8.1" hidden="1" customHeight="1"/>
    <row r="1031" ht="8.1" hidden="1" customHeight="1"/>
    <row r="1032" ht="8.1" hidden="1" customHeight="1"/>
    <row r="1033" ht="8.1" hidden="1" customHeight="1"/>
    <row r="1034" ht="8.1" hidden="1" customHeight="1"/>
    <row r="1035" ht="8.1" hidden="1" customHeight="1"/>
    <row r="1036" ht="8.1" hidden="1" customHeight="1"/>
    <row r="1037" ht="8.1" hidden="1" customHeight="1"/>
    <row r="1038" ht="8.1" hidden="1" customHeight="1"/>
    <row r="1039" ht="8.1" hidden="1" customHeight="1"/>
    <row r="1040" ht="8.1" hidden="1" customHeight="1"/>
    <row r="1041" ht="8.1" hidden="1" customHeight="1"/>
    <row r="1042" ht="8.1" hidden="1" customHeight="1"/>
    <row r="1043" ht="8.1" hidden="1" customHeight="1"/>
    <row r="1044" ht="8.1" hidden="1" customHeight="1"/>
    <row r="1045" ht="8.1" hidden="1" customHeight="1"/>
    <row r="1046" ht="8.1" hidden="1" customHeight="1"/>
    <row r="1047" ht="8.1" hidden="1" customHeight="1"/>
    <row r="1048" ht="8.1" hidden="1" customHeight="1"/>
    <row r="1049" ht="8.1" hidden="1" customHeight="1"/>
    <row r="1050" ht="8.1" hidden="1" customHeight="1"/>
    <row r="1051" ht="8.1" hidden="1" customHeight="1"/>
    <row r="1052" ht="8.1" hidden="1" customHeight="1"/>
    <row r="1053" ht="8.1" hidden="1" customHeight="1"/>
    <row r="1054" ht="8.1" hidden="1" customHeight="1"/>
    <row r="1055" ht="8.1" hidden="1" customHeight="1"/>
    <row r="1056" ht="8.1" hidden="1" customHeight="1"/>
    <row r="1057" ht="8.1" hidden="1" customHeight="1"/>
    <row r="1058" ht="8.1" hidden="1" customHeight="1"/>
    <row r="1059" ht="8.1" hidden="1" customHeight="1"/>
    <row r="1060" ht="8.1" hidden="1" customHeight="1"/>
    <row r="1061" ht="8.1" hidden="1" customHeight="1"/>
    <row r="1062" ht="8.1" hidden="1" customHeight="1"/>
    <row r="1063" ht="8.1" hidden="1" customHeight="1"/>
    <row r="1064" ht="8.1" hidden="1" customHeight="1"/>
    <row r="1065" ht="8.1" hidden="1" customHeight="1"/>
    <row r="1066" ht="8.1" hidden="1" customHeight="1"/>
    <row r="1067" ht="8.1" hidden="1" customHeight="1"/>
    <row r="1068" ht="8.1" hidden="1" customHeight="1"/>
    <row r="1069" ht="8.1" hidden="1" customHeight="1"/>
    <row r="1070" ht="8.1" hidden="1" customHeight="1"/>
    <row r="1071" ht="8.1" hidden="1" customHeight="1"/>
    <row r="1072" ht="8.1" hidden="1" customHeight="1"/>
    <row r="1073" ht="8.1" hidden="1" customHeight="1"/>
    <row r="1074" ht="8.1" hidden="1" customHeight="1"/>
    <row r="1075" ht="8.1" hidden="1" customHeight="1"/>
    <row r="1076" ht="8.1" hidden="1" customHeight="1"/>
    <row r="1077" ht="8.1" hidden="1" customHeight="1"/>
    <row r="1078" ht="8.1" hidden="1" customHeight="1"/>
    <row r="1079" ht="8.1" hidden="1" customHeight="1"/>
    <row r="1080" ht="8.1" hidden="1" customHeight="1"/>
    <row r="1081" ht="8.1" hidden="1" customHeight="1"/>
    <row r="1082" ht="8.1" hidden="1" customHeight="1"/>
  </sheetData>
  <sheetProtection algorithmName="SHA-512" hashValue="pCtsFiWmt83tmlYule9zhOQUY6zUfxLSlvY1NnxUd+G5Iq6TfXZ0QgC7RwvV8pyHD3kQZrg0aNf5bnN9UmSNZg==" saltValue="EYMn5O2rl7NXl6lHLrALKA==" spinCount="100000" sheet="1" formatCells="0"/>
  <mergeCells count="305">
    <mergeCell ref="CS136:CS139"/>
    <mergeCell ref="CS140:CS141"/>
    <mergeCell ref="CS142:CS143"/>
    <mergeCell ref="CS144:CS145"/>
    <mergeCell ref="E144:G145"/>
    <mergeCell ref="H144:V145"/>
    <mergeCell ref="W144:AI145"/>
    <mergeCell ref="AJ144:BG145"/>
    <mergeCell ref="BH144:CB145"/>
    <mergeCell ref="CC144:CK145"/>
    <mergeCell ref="CC140:CK141"/>
    <mergeCell ref="W142:AI143"/>
    <mergeCell ref="AJ142:BG143"/>
    <mergeCell ref="BH142:CB143"/>
    <mergeCell ref="CC142:CK143"/>
    <mergeCell ref="H142:V143"/>
    <mergeCell ref="W140:AI141"/>
    <mergeCell ref="AJ140:BG141"/>
    <mergeCell ref="BH140:CB141"/>
    <mergeCell ref="CC136:CK139"/>
    <mergeCell ref="BH136:CB139"/>
    <mergeCell ref="AJ136:BG139"/>
    <mergeCell ref="W136:AI139"/>
    <mergeCell ref="H136:V139"/>
    <mergeCell ref="E136:G139"/>
    <mergeCell ref="CB79:CF82"/>
    <mergeCell ref="BW107:CA115"/>
    <mergeCell ref="CB107:CF115"/>
    <mergeCell ref="BT104:BV105"/>
    <mergeCell ref="BT98:BV99"/>
    <mergeCell ref="E73:F88"/>
    <mergeCell ref="L79:V82"/>
    <mergeCell ref="W79:AI82"/>
    <mergeCell ref="AJ79:BG82"/>
    <mergeCell ref="G89:K115"/>
    <mergeCell ref="BT96:BV97"/>
    <mergeCell ref="BN95:BR95"/>
    <mergeCell ref="BN101:BR101"/>
    <mergeCell ref="BI107:BK108"/>
    <mergeCell ref="BK76:BR77"/>
    <mergeCell ref="CB83:CF85"/>
    <mergeCell ref="CB121:CF125"/>
    <mergeCell ref="BW121:CA125"/>
    <mergeCell ref="BO123:BR124"/>
    <mergeCell ref="BS123:BU124"/>
    <mergeCell ref="AJ121:BG125"/>
    <mergeCell ref="BH116:BV120"/>
    <mergeCell ref="BI121:BN122"/>
    <mergeCell ref="CG107:CK115"/>
    <mergeCell ref="AR104:AV105"/>
    <mergeCell ref="AJ104:AO105"/>
    <mergeCell ref="AJ111:BG115"/>
    <mergeCell ref="BS121:BU122"/>
    <mergeCell ref="AJ95:BG102"/>
    <mergeCell ref="W95:AI106"/>
    <mergeCell ref="W121:AI125"/>
    <mergeCell ref="CL107:CN115"/>
    <mergeCell ref="BI109:BU114"/>
    <mergeCell ref="BW95:CA106"/>
    <mergeCell ref="CG95:CK106"/>
    <mergeCell ref="CL95:CN106"/>
    <mergeCell ref="CB95:CF106"/>
    <mergeCell ref="BT102:BV103"/>
    <mergeCell ref="BJ104:BO105"/>
    <mergeCell ref="BP104:BS105"/>
    <mergeCell ref="BP96:BS97"/>
    <mergeCell ref="BP98:BS99"/>
    <mergeCell ref="BJ96:BO97"/>
    <mergeCell ref="BJ98:BO99"/>
    <mergeCell ref="BH95:BI100"/>
    <mergeCell ref="BH101:BI106"/>
    <mergeCell ref="BN100:BR100"/>
    <mergeCell ref="E19:F28"/>
    <mergeCell ref="E60:F70"/>
    <mergeCell ref="E71:F72"/>
    <mergeCell ref="G71:K72"/>
    <mergeCell ref="W60:AI63"/>
    <mergeCell ref="AZ104:BD105"/>
    <mergeCell ref="AJ107:BG110"/>
    <mergeCell ref="BE104:BG105"/>
    <mergeCell ref="W107:AI115"/>
    <mergeCell ref="L107:V115"/>
    <mergeCell ref="BC66:BF67"/>
    <mergeCell ref="AK92:BF93"/>
    <mergeCell ref="L95:V106"/>
    <mergeCell ref="G60:K70"/>
    <mergeCell ref="AN56:AR58"/>
    <mergeCell ref="AJ66:AP67"/>
    <mergeCell ref="AJ68:BG70"/>
    <mergeCell ref="AP77:BB78"/>
    <mergeCell ref="BH60:BV63"/>
    <mergeCell ref="BH86:BV88"/>
    <mergeCell ref="BH57:BL58"/>
    <mergeCell ref="AS56:AV58"/>
    <mergeCell ref="L71:V72"/>
    <mergeCell ref="AJ71:BG72"/>
    <mergeCell ref="AJ62:BG63"/>
    <mergeCell ref="AJ60:BG61"/>
    <mergeCell ref="W64:AI67"/>
    <mergeCell ref="L60:V63"/>
    <mergeCell ref="W68:AI70"/>
    <mergeCell ref="L68:V70"/>
    <mergeCell ref="W71:AI72"/>
    <mergeCell ref="W73:AI78"/>
    <mergeCell ref="L73:V78"/>
    <mergeCell ref="CL68:CN70"/>
    <mergeCell ref="BS76:BU77"/>
    <mergeCell ref="BH83:BV85"/>
    <mergeCell ref="AK77:AO78"/>
    <mergeCell ref="AQ66:BB67"/>
    <mergeCell ref="BW71:CA72"/>
    <mergeCell ref="AJ83:BG85"/>
    <mergeCell ref="CL83:CN85"/>
    <mergeCell ref="CG83:CK85"/>
    <mergeCell ref="BI65:BM66"/>
    <mergeCell ref="CB71:CF72"/>
    <mergeCell ref="BM68:BR69"/>
    <mergeCell ref="CG71:CK72"/>
    <mergeCell ref="CL73:CN78"/>
    <mergeCell ref="CG73:CK78"/>
    <mergeCell ref="CB73:CF78"/>
    <mergeCell ref="BW73:CA78"/>
    <mergeCell ref="BH71:BV72"/>
    <mergeCell ref="BS68:BU69"/>
    <mergeCell ref="BC77:BF78"/>
    <mergeCell ref="BI73:BL75"/>
    <mergeCell ref="AJ73:BG76"/>
    <mergeCell ref="BN65:BS66"/>
    <mergeCell ref="BJ102:BO103"/>
    <mergeCell ref="BH127:BL128"/>
    <mergeCell ref="BH79:BV82"/>
    <mergeCell ref="BW79:CA82"/>
    <mergeCell ref="E126:F129"/>
    <mergeCell ref="G126:K129"/>
    <mergeCell ref="L126:V129"/>
    <mergeCell ref="W126:AI129"/>
    <mergeCell ref="AJ126:BG127"/>
    <mergeCell ref="BN106:BR106"/>
    <mergeCell ref="L121:V125"/>
    <mergeCell ref="AJ128:BG129"/>
    <mergeCell ref="E89:F115"/>
    <mergeCell ref="AX104:AY105"/>
    <mergeCell ref="W116:AI120"/>
    <mergeCell ref="AJ89:BG91"/>
    <mergeCell ref="BP102:BS103"/>
    <mergeCell ref="W89:AI94"/>
    <mergeCell ref="W86:AI88"/>
    <mergeCell ref="L83:V88"/>
    <mergeCell ref="L89:V94"/>
    <mergeCell ref="G73:K88"/>
    <mergeCell ref="W83:AI85"/>
    <mergeCell ref="DM31:DO31"/>
    <mergeCell ref="DP31:DQ31"/>
    <mergeCell ref="BI92:BU93"/>
    <mergeCell ref="BI90:BL91"/>
    <mergeCell ref="AJ51:BG52"/>
    <mergeCell ref="AJ53:BG54"/>
    <mergeCell ref="DI31:DK31"/>
    <mergeCell ref="CL86:CN88"/>
    <mergeCell ref="CL60:CN63"/>
    <mergeCell ref="CB89:CF94"/>
    <mergeCell ref="AJ86:BG88"/>
    <mergeCell ref="BW83:CA85"/>
    <mergeCell ref="BW86:CA88"/>
    <mergeCell ref="CB86:CF88"/>
    <mergeCell ref="BW89:CA94"/>
    <mergeCell ref="CG89:CK94"/>
    <mergeCell ref="CG86:CK88"/>
    <mergeCell ref="CL71:CN72"/>
    <mergeCell ref="CL89:CN94"/>
    <mergeCell ref="CG79:CK82"/>
    <mergeCell ref="CL79:CN82"/>
    <mergeCell ref="BI40:BU41"/>
    <mergeCell ref="BI68:BL69"/>
    <mergeCell ref="CB68:CF70"/>
    <mergeCell ref="CL198:CN201"/>
    <mergeCell ref="CL116:CN120"/>
    <mergeCell ref="CL121:CN125"/>
    <mergeCell ref="CG116:CK120"/>
    <mergeCell ref="BO121:BR122"/>
    <mergeCell ref="CL126:CN129"/>
    <mergeCell ref="CB126:CF129"/>
    <mergeCell ref="CG121:CK125"/>
    <mergeCell ref="CG126:CK129"/>
    <mergeCell ref="CB116:CF120"/>
    <mergeCell ref="BT127:BU128"/>
    <mergeCell ref="BM127:BS128"/>
    <mergeCell ref="BI123:BN124"/>
    <mergeCell ref="BW116:CA120"/>
    <mergeCell ref="BW126:CA129"/>
    <mergeCell ref="E130:CK133"/>
    <mergeCell ref="E134:CK135"/>
    <mergeCell ref="L116:V120"/>
    <mergeCell ref="AJ116:BG120"/>
    <mergeCell ref="E140:G141"/>
    <mergeCell ref="E116:F125"/>
    <mergeCell ref="G116:K125"/>
    <mergeCell ref="H140:V141"/>
    <mergeCell ref="E142:G143"/>
    <mergeCell ref="CL55:CN59"/>
    <mergeCell ref="CG51:CK54"/>
    <mergeCell ref="CG55:CK59"/>
    <mergeCell ref="CL43:CN50"/>
    <mergeCell ref="CG43:CK50"/>
    <mergeCell ref="CL51:CN54"/>
    <mergeCell ref="CB55:CF59"/>
    <mergeCell ref="BL59:BS59"/>
    <mergeCell ref="CG68:CK70"/>
    <mergeCell ref="CG64:CK67"/>
    <mergeCell ref="CB60:CF63"/>
    <mergeCell ref="BW64:CA67"/>
    <mergeCell ref="CB64:CF67"/>
    <mergeCell ref="BT65:BU66"/>
    <mergeCell ref="BT57:BU58"/>
    <mergeCell ref="CG60:CK63"/>
    <mergeCell ref="BW68:CA70"/>
    <mergeCell ref="BW60:CA63"/>
    <mergeCell ref="CL64:CN67"/>
    <mergeCell ref="BH51:BV54"/>
    <mergeCell ref="BU46:BV47"/>
    <mergeCell ref="BO46:BQ47"/>
    <mergeCell ref="BW51:CA54"/>
    <mergeCell ref="BL44:BN45"/>
    <mergeCell ref="CB16:CF18"/>
    <mergeCell ref="BW16:CA18"/>
    <mergeCell ref="BH46:BJ47"/>
    <mergeCell ref="BK46:BN47"/>
    <mergeCell ref="BO44:BQ45"/>
    <mergeCell ref="CB51:CF54"/>
    <mergeCell ref="E3:CK4"/>
    <mergeCell ref="CJ11:CK12"/>
    <mergeCell ref="BW11:CI12"/>
    <mergeCell ref="E51:F59"/>
    <mergeCell ref="G51:K59"/>
    <mergeCell ref="Q9:Q10"/>
    <mergeCell ref="BR46:BT47"/>
    <mergeCell ref="Q11:Q12"/>
    <mergeCell ref="F9:P10"/>
    <mergeCell ref="F11:P12"/>
    <mergeCell ref="R11:AN12"/>
    <mergeCell ref="R7:AN10"/>
    <mergeCell ref="BW14:CK15"/>
    <mergeCell ref="CG16:CK18"/>
    <mergeCell ref="AJ14:BG18"/>
    <mergeCell ref="E14:K18"/>
    <mergeCell ref="L14:V18"/>
    <mergeCell ref="BM57:BS58"/>
    <mergeCell ref="BW55:CA59"/>
    <mergeCell ref="BH14:BV18"/>
    <mergeCell ref="AK5:AW6"/>
    <mergeCell ref="W29:AI42"/>
    <mergeCell ref="L29:V42"/>
    <mergeCell ref="AJ64:BG65"/>
    <mergeCell ref="W43:AI50"/>
    <mergeCell ref="CB29:CF42"/>
    <mergeCell ref="CG29:CK42"/>
    <mergeCell ref="AJ43:BG48"/>
    <mergeCell ref="Z5:AJ6"/>
    <mergeCell ref="W14:AI18"/>
    <mergeCell ref="BU44:BV45"/>
    <mergeCell ref="W51:AI54"/>
    <mergeCell ref="BO11:BV12"/>
    <mergeCell ref="BQ5:BS6"/>
    <mergeCell ref="BN9:CK10"/>
    <mergeCell ref="AX5:BF6"/>
    <mergeCell ref="BG5:BP6"/>
    <mergeCell ref="L51:V54"/>
    <mergeCell ref="AW56:BF58"/>
    <mergeCell ref="L64:V67"/>
    <mergeCell ref="L55:V59"/>
    <mergeCell ref="W55:AI59"/>
    <mergeCell ref="CL29:CN42"/>
    <mergeCell ref="E29:F50"/>
    <mergeCell ref="BI33:BU34"/>
    <mergeCell ref="BR44:BT45"/>
    <mergeCell ref="AN49:BG50"/>
    <mergeCell ref="AP33:BC34"/>
    <mergeCell ref="G29:K50"/>
    <mergeCell ref="BW43:CA50"/>
    <mergeCell ref="AK33:AO34"/>
    <mergeCell ref="AP40:BB41"/>
    <mergeCell ref="BH44:BK45"/>
    <mergeCell ref="BH36:BV38"/>
    <mergeCell ref="BH29:BV31"/>
    <mergeCell ref="BW29:CA42"/>
    <mergeCell ref="AJ29:BG32"/>
    <mergeCell ref="AJ36:BG39"/>
    <mergeCell ref="L43:V50"/>
    <mergeCell ref="CB43:CF50"/>
    <mergeCell ref="AK40:AO41"/>
    <mergeCell ref="AJ49:AL50"/>
    <mergeCell ref="BH49:BV50"/>
    <mergeCell ref="CL19:CN28"/>
    <mergeCell ref="W19:AI28"/>
    <mergeCell ref="L19:V28"/>
    <mergeCell ref="BW19:CA28"/>
    <mergeCell ref="G19:K28"/>
    <mergeCell ref="AJ19:BG22"/>
    <mergeCell ref="BI24:BS26"/>
    <mergeCell ref="AJ23:BG28"/>
    <mergeCell ref="BH27:BV28"/>
    <mergeCell ref="CB19:CF28"/>
    <mergeCell ref="BT24:BV26"/>
    <mergeCell ref="BH21:BV23"/>
    <mergeCell ref="CG19:CK28"/>
  </mergeCells>
  <phoneticPr fontId="20"/>
  <dataValidations count="18">
    <dataValidation imeMode="off" allowBlank="1" showInputMessage="1" showErrorMessage="1" sqref="BP102 BP96 BP98 BP104 R11:AN12 BW11:CI12 BL44:BN45 BK46:BN47 BR44:BT47 BM57:BS58 BN65:BS66 BO121:BR124 BM127:BS128 AR104:AV105 AZ104:BD105" xr:uid="{00000000-0002-0000-0000-000000000000}"/>
    <dataValidation type="list" allowBlank="1" showInputMessage="1" showErrorMessage="1" sqref="BW116:CA120 CG83:CK88 CG79 BW79 BW83:CA88 BW60:CA63 BW71:CA72 CG60:CK63 CG116:CK120 CG71:CK72" xr:uid="{00000000-0002-0000-0000-000003000000}">
      <formula1>$CS$31:$CS$34</formula1>
    </dataValidation>
    <dataValidation type="list" allowBlank="1" showInputMessage="1" showErrorMessage="1" sqref="BW51:CA54 CG51:CK54" xr:uid="{00000000-0002-0000-0000-000006000000}">
      <formula1>$CS$31:$CS$32</formula1>
    </dataValidation>
    <dataValidation type="list" allowBlank="1" showInputMessage="1" showErrorMessage="1" sqref="BI40:BU41" xr:uid="{00000000-0002-0000-0000-000007000000}">
      <formula1>$CY$31:$CY$42</formula1>
    </dataValidation>
    <dataValidation type="list" allowBlank="1" showInputMessage="1" showErrorMessage="1" sqref="AK5:AW6" xr:uid="{00000000-0002-0000-0000-000008000000}">
      <formula1>$DB$31:$DB$46</formula1>
    </dataValidation>
    <dataValidation type="list" allowBlank="1" showInputMessage="1" showErrorMessage="1" sqref="BI92:BU93" xr:uid="{00000000-0002-0000-0000-000009000000}">
      <formula1>$DL$31:$DL$35</formula1>
    </dataValidation>
    <dataValidation type="list" allowBlank="1" showInputMessage="1" showErrorMessage="1" sqref="BM68:BR69" xr:uid="{00000000-0002-0000-0000-00000A000000}">
      <formula1>$CV$31:$CV$60</formula1>
    </dataValidation>
    <dataValidation type="list" allowBlank="1" showInputMessage="1" showErrorMessage="1" sqref="BI33:BU34" xr:uid="{00000000-0002-0000-0000-00000B000000}">
      <formula1>$CZ$31:$CZ$42</formula1>
    </dataValidation>
    <dataValidation type="list" allowBlank="1" showInputMessage="1" showErrorMessage="1" sqref="BK76:BR77" xr:uid="{00000000-0002-0000-0000-00000C000000}">
      <formula1>$DF$31:$DF$39</formula1>
    </dataValidation>
    <dataValidation type="list" allowBlank="1" showInputMessage="1" showErrorMessage="1" sqref="AM49:AM50 AJ49" xr:uid="{00000000-0002-0000-0000-00000D000000}">
      <formula1>$CS$59:$CS$60</formula1>
    </dataValidation>
    <dataValidation type="list" allowBlank="1" showInputMessage="1" showErrorMessage="1" sqref="BW19" xr:uid="{00000000-0002-0000-0000-00000E000000}">
      <formula1>CS31:CS32</formula1>
    </dataValidation>
    <dataValidation type="list" allowBlank="1" showInputMessage="1" showErrorMessage="1" sqref="CG19" xr:uid="{00000000-0002-0000-0000-00000F000000}">
      <formula1>CS31:CS32</formula1>
    </dataValidation>
    <dataValidation type="list" allowBlank="1" showInputMessage="1" showErrorMessage="1" sqref="BI24" xr:uid="{00000000-0002-0000-0000-000010000000}">
      <formula1>$CS$36:$CS$41</formula1>
    </dataValidation>
    <dataValidation type="list" allowBlank="1" showInputMessage="1" showErrorMessage="1" sqref="BI109" xr:uid="{00000000-0002-0000-0000-000011000000}">
      <formula1>$CY$46:$CY$49</formula1>
    </dataValidation>
    <dataValidation type="list" allowBlank="1" showInputMessage="1" showErrorMessage="1" sqref="W140:AI141" xr:uid="{7AE008ED-4CF2-4D5B-9EBA-259567FC9408}">
      <formula1>$CU$146:$CU$148</formula1>
    </dataValidation>
    <dataValidation type="list" allowBlank="1" showInputMessage="1" showErrorMessage="1" sqref="W142:AI143" xr:uid="{EA441CB3-1531-4C30-BAF3-43E653AD842C}">
      <formula1>$CV$146:$CV$148</formula1>
    </dataValidation>
    <dataValidation type="list" allowBlank="1" showInputMessage="1" showErrorMessage="1" sqref="W144:AI145" xr:uid="{147FE08D-8B8C-46B1-A0EE-154581E096A3}">
      <formula1>$CW$146:$CW$148</formula1>
    </dataValidation>
    <dataValidation type="list" allowBlank="1" showInputMessage="1" showErrorMessage="1" sqref="E140:G145" xr:uid="{D2E4EF32-DB3D-485E-BFC1-133D173B6E9C}">
      <formula1>$CT$137:$CT$144</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ignoredErrors>
    <ignoredError sqref="BW122:BX125 BX121 BZ122:CB125 BZ121:CB121 CJ122:CK125 CJ121:CK121 CI122:CI125 CI121 CE121:CF121 CE122:CG125 CC122:CC125 CC12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UCMP-AMOD_Ver.2_K</vt:lpstr>
      <vt:lpstr>'UCMP-AMOD_Ver.2_K'!Print_Area</vt:lpstr>
      <vt:lpstr>'UCMP-AMOD_Ver.2_K'!Print_Titles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2023-11-02T02:54:05Z</cp:lastPrinted>
  <dcterms:created xsi:type="dcterms:W3CDTF">2009-08-17T04:44:12Z</dcterms:created>
  <dcterms:modified xsi:type="dcterms:W3CDTF">2024-08-26T01:41:31Z</dcterms:modified>
</cp:coreProperties>
</file>