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B3_完\"/>
    </mc:Choice>
  </mc:AlternateContent>
  <xr:revisionPtr revIDLastSave="0" documentId="13_ncr:1_{218CCC57-8204-426B-BB54-470430029283}" xr6:coauthVersionLast="45" xr6:coauthVersionMax="47" xr10:uidLastSave="{00000000-0000-0000-0000-000000000000}"/>
  <bookViews>
    <workbookView xWindow="20370" yWindow="-120" windowWidth="20730" windowHeight="11160" tabRatio="814" xr2:uid="{F71EFDD8-024D-4073-854B-36DA54986B24}"/>
  </bookViews>
  <sheets>
    <sheet name="UCMP-B3_Ver.4_S" sheetId="51" r:id="rId1"/>
  </sheets>
  <definedNames>
    <definedName name="_xlnm.Print_Area" localSheetId="0">'UCMP-B3_Ver.4_S'!$E$3:$CK$240</definedName>
    <definedName name="_xlnm.Print_Titles" localSheetId="0">'UCMP-B3_Ver.4_S'!$3:$17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1" i="51" l="1"/>
  <c r="AK75" i="51"/>
  <c r="AK70" i="51"/>
  <c r="DE53" i="51"/>
  <c r="I237" i="51"/>
  <c r="I233" i="51"/>
  <c r="I229" i="51"/>
  <c r="I225" i="51"/>
  <c r="DM63" i="51"/>
  <c r="BW89" i="51"/>
  <c r="BW49" i="51"/>
  <c r="CG49" i="51"/>
  <c r="BW41" i="51"/>
  <c r="CG41" i="51"/>
  <c r="X119" i="51"/>
  <c r="X126" i="51"/>
  <c r="X98" i="51"/>
  <c r="AK62" i="51"/>
  <c r="AK60" i="51"/>
  <c r="X89" i="51"/>
  <c r="AS31" i="51"/>
  <c r="AM51" i="51"/>
  <c r="AK23" i="51"/>
  <c r="X112" i="51"/>
  <c r="X105" i="51"/>
  <c r="BJ5" i="51"/>
  <c r="CG28" i="51"/>
  <c r="BW28" i="51"/>
  <c r="DJ230" i="51"/>
  <c r="DJ229" i="51"/>
  <c r="DJ228" i="51"/>
  <c r="DJ227" i="51"/>
  <c r="DI230" i="51"/>
  <c r="DI229" i="51"/>
  <c r="DI228" i="51"/>
  <c r="DI227" i="51"/>
  <c r="DH230" i="51"/>
  <c r="DH229" i="51"/>
  <c r="DH228" i="51"/>
  <c r="DH227" i="51"/>
  <c r="DG230" i="51"/>
  <c r="DG229" i="51"/>
  <c r="DG228" i="51"/>
  <c r="DG227" i="51"/>
  <c r="DF230" i="51"/>
  <c r="DF229" i="51"/>
  <c r="DF228" i="51"/>
  <c r="DF227" i="51"/>
  <c r="DH231" i="51"/>
  <c r="DG231" i="51"/>
  <c r="DF231" i="51"/>
  <c r="BW98" i="51"/>
  <c r="DO63" i="51"/>
  <c r="DM65" i="51"/>
  <c r="BW70" i="51"/>
  <c r="DO65" i="51"/>
  <c r="DN65" i="51"/>
  <c r="CG70" i="51"/>
  <c r="DN63" i="51"/>
  <c r="CB70" i="51"/>
  <c r="DI76" i="51"/>
  <c r="DI74" i="51"/>
  <c r="DH76" i="51"/>
  <c r="DH74" i="51"/>
  <c r="DI75" i="51"/>
  <c r="DI73" i="51"/>
  <c r="DH75" i="51"/>
  <c r="DH73" i="51"/>
  <c r="BW126" i="51"/>
  <c r="BW119" i="51"/>
  <c r="BW112" i="51"/>
  <c r="BW105" i="51"/>
  <c r="CG126" i="51"/>
  <c r="CG119" i="51"/>
  <c r="CG112" i="51"/>
  <c r="CG105" i="51"/>
  <c r="CG98" i="51"/>
  <c r="CG89" i="51"/>
  <c r="DE54" i="51"/>
  <c r="DL311" i="51"/>
  <c r="DL310" i="51"/>
  <c r="DE55" i="51"/>
  <c r="DJ74" i="51"/>
  <c r="DJ73" i="51"/>
  <c r="BW55" i="51"/>
  <c r="CG55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 SOE User</author>
    <author>Otis User</author>
    <author>koyashit</author>
  </authors>
  <commentList>
    <comment ref="AH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リストより番号を選択する</t>
        </r>
      </text>
    </comment>
    <comment ref="Q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書式設定変更可</t>
        </r>
      </text>
    </comment>
    <comment ref="AW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巻上機のタイプをリストより選択
BOMCO3</t>
        </r>
      </text>
    </comment>
    <comment ref="BW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</t>
        </r>
      </text>
    </comment>
    <comment ref="AS4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銘板記載最小値を記入する。</t>
        </r>
      </text>
    </comment>
    <comment ref="BL42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J7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実測した場合は測定値を記入
</t>
        </r>
      </text>
    </comment>
    <comment ref="BH7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ゲージを使用し測定した場合は測定結果を選択</t>
        </r>
      </text>
    </comment>
    <comment ref="X7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確認方法選択
専用ゲージ
実寸測定</t>
        </r>
      </text>
    </comment>
    <comment ref="AK89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制御盤銘板に記載される最大値及び最小値を記載</t>
        </r>
      </text>
    </comment>
    <comment ref="BN9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N10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制御盤銘板に記載される最大値を記載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N10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N107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制御盤銘板に記載される最小値を記載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N109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N11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銘板記載　運転方向を記載
定格負荷下降
無負荷上昇</t>
        </r>
      </text>
    </comment>
    <comment ref="BN1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N12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使用ブレーキの個数を選択
3,4,5</t>
        </r>
      </text>
    </comment>
    <comment ref="BN123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BN130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G145" authorId="2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制御盤ブレーキ停止距離基準値の写真を貼り付け</t>
        </r>
      </text>
    </comment>
  </commentList>
</comments>
</file>

<file path=xl/sharedStrings.xml><?xml version="1.0" encoding="utf-8"?>
<sst xmlns="http://schemas.openxmlformats.org/spreadsheetml/2006/main" count="368" uniqueCount="232">
  <si>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</si>
  <si>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</si>
  <si>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</si>
  <si>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</si>
  <si>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</si>
  <si>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</si>
  <si>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</si>
  <si>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</si>
  <si>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</si>
  <si>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</si>
  <si>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</si>
  <si>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動作確認</t>
    <rPh sb="0" eb="2">
      <t>ドウサ</t>
    </rPh>
    <rPh sb="2" eb="4">
      <t>カクニン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</si>
  <si>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</si>
  <si>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</si>
  <si>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(2)</t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</si>
  <si>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</si>
  <si>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</si>
  <si>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</si>
  <si>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</si>
  <si>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</si>
  <si>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昇降機番号 :</t>
    <rPh sb="0" eb="3">
      <t>ショウコウキ</t>
    </rPh>
    <rPh sb="3" eb="5">
      <t>バンゴウ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</si>
  <si>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</si>
  <si>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</si>
  <si>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</si>
  <si>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規定値 :</t>
    <rPh sb="0" eb="2">
      <t>キテイ</t>
    </rPh>
    <rPh sb="2" eb="3">
      <t>チ</t>
    </rPh>
    <phoneticPr fontId="20"/>
  </si>
  <si>
    <t>:</t>
    <phoneticPr fontId="20"/>
  </si>
  <si>
    <t>(1)</t>
    <phoneticPr fontId="20"/>
  </si>
  <si>
    <t>(4)</t>
    <phoneticPr fontId="20"/>
  </si>
  <si>
    <t>(5)</t>
    <phoneticPr fontId="20"/>
  </si>
  <si>
    <t>mm</t>
    <phoneticPr fontId="20"/>
  </si>
  <si>
    <t>mm</t>
    <phoneticPr fontId="20"/>
  </si>
  <si>
    <t>設定無</t>
    <rPh sb="0" eb="2">
      <t>セッテイ</t>
    </rPh>
    <rPh sb="2" eb="3">
      <t>ム</t>
    </rPh>
    <phoneticPr fontId="20"/>
  </si>
  <si>
    <t>(3)</t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</si>
  <si>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</si>
  <si>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測定値を入力する事により
自動で判定される｡</t>
    <rPh sb="0" eb="3">
      <t>ソクテイチ</t>
    </rPh>
    <rPh sb="4" eb="6">
      <t>ニュウリョク</t>
    </rPh>
    <rPh sb="8" eb="9">
      <t>コト</t>
    </rPh>
    <rPh sb="13" eb="15">
      <t>ジドウ</t>
    </rPh>
    <rPh sb="16" eb="18">
      <t>ハンテイ</t>
    </rPh>
    <phoneticPr fontId="20"/>
  </si>
  <si>
    <t>制動距離を入力する事により
自動で判定される｡</t>
    <rPh sb="0" eb="2">
      <t>セイドウ</t>
    </rPh>
    <rPh sb="2" eb="4">
      <t>キョリ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</si>
  <si>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号機</t>
    <rPh sb="0" eb="2">
      <t>ゴウキ</t>
    </rPh>
    <phoneticPr fontId="20"/>
  </si>
  <si>
    <t>最大値:</t>
    <rPh sb="0" eb="2">
      <t>サイダイ</t>
    </rPh>
    <rPh sb="2" eb="3">
      <t>チ</t>
    </rPh>
    <phoneticPr fontId="20"/>
  </si>
  <si>
    <t>下限値:</t>
    <rPh sb="0" eb="2">
      <t>カゲン</t>
    </rPh>
    <rPh sb="2" eb="3">
      <t>チ</t>
    </rPh>
    <phoneticPr fontId="20"/>
  </si>
  <si>
    <t>下記ﾊﾞｰｼﾞｮﾝと同一でないこと。</t>
    <rPh sb="0" eb="2">
      <t>カキ</t>
    </rPh>
    <rPh sb="10" eb="12">
      <t>ドウイツ</t>
    </rPh>
    <phoneticPr fontId="20"/>
  </si>
  <si>
    <t>｢バージョン｣を入力する事により自動で判定される｡</t>
    <rPh sb="8" eb="10">
      <t>ニュウリョク</t>
    </rPh>
    <rPh sb="12" eb="13">
      <t>コト</t>
    </rPh>
    <rPh sb="16" eb="18">
      <t>ジドウ</t>
    </rPh>
    <rPh sb="19" eb="21">
      <t>ハンテイ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</si>
  <si>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</si>
  <si>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</si>
  <si>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</si>
  <si>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mm</t>
    <phoneticPr fontId="20"/>
  </si>
  <si>
    <t>要重点点検</t>
    <rPh sb="0" eb="1">
      <t>ヨウ</t>
    </rPh>
    <rPh sb="1" eb="3">
      <t>ジュウテン</t>
    </rPh>
    <rPh sb="3" eb="5">
      <t>テンケン</t>
    </rPh>
    <phoneticPr fontId="20"/>
  </si>
  <si>
    <t>巻上機</t>
    <rPh sb="0" eb="2">
      <t>マキアゲ</t>
    </rPh>
    <rPh sb="2" eb="3">
      <t>キ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</si>
  <si>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</si>
  <si>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(6)</t>
    <phoneticPr fontId="20"/>
  </si>
  <si>
    <t>ー</t>
    <phoneticPr fontId="20"/>
  </si>
  <si>
    <t>ー</t>
    <phoneticPr fontId="20"/>
  </si>
  <si>
    <t>○</t>
    <phoneticPr fontId="20"/>
  </si>
  <si>
    <t>：</t>
    <phoneticPr fontId="20"/>
  </si>
  <si>
    <t>平成</t>
    <rPh sb="0" eb="2">
      <t>ヘイセイ</t>
    </rPh>
    <phoneticPr fontId="20"/>
  </si>
  <si>
    <t>年</t>
    <rPh sb="0" eb="1">
      <t>ネン</t>
    </rPh>
    <phoneticPr fontId="20"/>
  </si>
  <si>
    <t>型</t>
    <rPh sb="0" eb="1">
      <t>カタ</t>
    </rPh>
    <phoneticPr fontId="20"/>
  </si>
  <si>
    <t>UCMP形式</t>
    <rPh sb="4" eb="5">
      <t>カタ</t>
    </rPh>
    <rPh sb="5" eb="6">
      <t>シキ</t>
    </rPh>
    <phoneticPr fontId="20"/>
  </si>
  <si>
    <t>マシン</t>
    <phoneticPr fontId="20"/>
  </si>
  <si>
    <t xml:space="preserve"> 重寸</t>
    <rPh sb="1" eb="2">
      <t>ジュウ</t>
    </rPh>
    <rPh sb="2" eb="3">
      <t>スン</t>
    </rPh>
    <phoneticPr fontId="20"/>
  </si>
  <si>
    <t>是寸</t>
    <rPh sb="0" eb="1">
      <t>ゼ</t>
    </rPh>
    <rPh sb="1" eb="2">
      <t>スン</t>
    </rPh>
    <phoneticPr fontId="20"/>
  </si>
  <si>
    <t>方法</t>
    <rPh sb="0" eb="2">
      <t>ホウホウ</t>
    </rPh>
    <phoneticPr fontId="20"/>
  </si>
  <si>
    <t>残存厚みの確認</t>
    <rPh sb="0" eb="2">
      <t>ザンゾン</t>
    </rPh>
    <rPh sb="2" eb="3">
      <t>アツ</t>
    </rPh>
    <rPh sb="5" eb="7">
      <t>カクニン</t>
    </rPh>
    <phoneticPr fontId="20"/>
  </si>
  <si>
    <t>制動面の状況</t>
    <rPh sb="0" eb="2">
      <t>セイドウ</t>
    </rPh>
    <rPh sb="2" eb="3">
      <t>メン</t>
    </rPh>
    <rPh sb="4" eb="6">
      <t>ジョウキョウ</t>
    </rPh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</si>
  <si>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</si>
  <si>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ソフト</t>
    <phoneticPr fontId="20"/>
  </si>
  <si>
    <t>残存厚みが3.5mm以上でないこと（要重点点検）</t>
    <rPh sb="0" eb="2">
      <t>ザンゾン</t>
    </rPh>
    <rPh sb="2" eb="3">
      <t>アツ</t>
    </rPh>
    <rPh sb="10" eb="12">
      <t>イジョウ</t>
    </rPh>
    <rPh sb="18" eb="19">
      <t>ヨウ</t>
    </rPh>
    <rPh sb="19" eb="21">
      <t>ジュウテン</t>
    </rPh>
    <rPh sb="21" eb="23">
      <t>テンケン</t>
    </rPh>
    <phoneticPr fontId="20"/>
  </si>
  <si>
    <t>残存厚みが3.0mm以上でないこと（要是正）</t>
    <rPh sb="0" eb="2">
      <t>ザンゾン</t>
    </rPh>
    <rPh sb="2" eb="3">
      <t>アツ</t>
    </rPh>
    <rPh sb="10" eb="12">
      <t>イジョウ</t>
    </rPh>
    <rPh sb="18" eb="19">
      <t>ヨウ</t>
    </rPh>
    <rPh sb="19" eb="21">
      <t>ゼセイ</t>
    </rPh>
    <phoneticPr fontId="20"/>
  </si>
  <si>
    <t>指定ﾊﾞｰｼﾞｮﾝ :</t>
    <rPh sb="0" eb="2">
      <t>シテイ</t>
    </rPh>
    <phoneticPr fontId="20"/>
  </si>
  <si>
    <t>特定距離監視装置</t>
    <rPh sb="0" eb="2">
      <t>トクテイ</t>
    </rPh>
    <rPh sb="2" eb="4">
      <t>キョリ</t>
    </rPh>
    <rPh sb="4" eb="6">
      <t>カンシ</t>
    </rPh>
    <rPh sb="6" eb="8">
      <t>ソウチ</t>
    </rPh>
    <phoneticPr fontId="20"/>
  </si>
  <si>
    <t>規定位置で動作しないこと。</t>
    <rPh sb="0" eb="2">
      <t>キテイ</t>
    </rPh>
    <rPh sb="2" eb="4">
      <t>イチ</t>
    </rPh>
    <rPh sb="5" eb="7">
      <t>ドウサ</t>
    </rPh>
    <phoneticPr fontId="20"/>
  </si>
  <si>
    <t>上限</t>
    <rPh sb="0" eb="2">
      <t>ジョウゲン</t>
    </rPh>
    <phoneticPr fontId="20"/>
  </si>
  <si>
    <t>下限</t>
    <rPh sb="0" eb="2">
      <t>カゲン</t>
    </rPh>
    <phoneticPr fontId="20"/>
  </si>
  <si>
    <t>方法１</t>
    <rPh sb="0" eb="2">
      <t>ホウホウ</t>
    </rPh>
    <phoneticPr fontId="20"/>
  </si>
  <si>
    <t>方法２</t>
    <rPh sb="0" eb="2">
      <t>ホウホウ</t>
    </rPh>
    <phoneticPr fontId="20"/>
  </si>
  <si>
    <t>JAA31487AAB</t>
    <phoneticPr fontId="20"/>
  </si>
  <si>
    <t>JAA31487AAD</t>
    <phoneticPr fontId="20"/>
  </si>
  <si>
    <t>JAA31487AAE</t>
    <phoneticPr fontId="20"/>
  </si>
  <si>
    <t>mm以上である事｡</t>
    <rPh sb="2" eb="4">
      <t>イジョウ</t>
    </rPh>
    <rPh sb="7" eb="8">
      <t>コト</t>
    </rPh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</si>
  <si>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</si>
  <si>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個</t>
    <rPh sb="0" eb="1">
      <t>コ</t>
    </rPh>
    <phoneticPr fontId="20"/>
  </si>
  <si>
    <t>?</t>
    <phoneticPr fontId="20"/>
  </si>
  <si>
    <t>確認方法</t>
    <rPh sb="0" eb="2">
      <t>カクニン</t>
    </rPh>
    <rPh sb="2" eb="4">
      <t>ホウホウ</t>
    </rPh>
    <phoneticPr fontId="20"/>
  </si>
  <si>
    <t>残存厚みが3.5mm以上でないこと（要重点点検）</t>
  </si>
  <si>
    <t>残存厚みが3.0mm以上でないこと（要是正）</t>
  </si>
  <si>
    <t>ー</t>
    <phoneticPr fontId="20"/>
  </si>
  <si>
    <t>3.5mmが入る</t>
    <rPh sb="6" eb="7">
      <t>ハイ</t>
    </rPh>
    <phoneticPr fontId="20"/>
  </si>
  <si>
    <t>3.0mmが入らない。（要是正）</t>
    <rPh sb="6" eb="7">
      <t>ハイ</t>
    </rPh>
    <rPh sb="12" eb="13">
      <t>ヨウ</t>
    </rPh>
    <rPh sb="13" eb="15">
      <t>ゼセイ</t>
    </rPh>
    <phoneticPr fontId="20"/>
  </si>
  <si>
    <t>3.0mmが入るが3.5mmが入らない。(要重点点検）</t>
    <rPh sb="6" eb="7">
      <t>ハイ</t>
    </rPh>
    <rPh sb="15" eb="16">
      <t>ハイ</t>
    </rPh>
    <rPh sb="21" eb="22">
      <t>ヨウ</t>
    </rPh>
    <rPh sb="22" eb="24">
      <t>ジュウテン</t>
    </rPh>
    <rPh sb="24" eb="26">
      <t>テンケン</t>
    </rPh>
    <phoneticPr fontId="20"/>
  </si>
  <si>
    <t>要重</t>
    <rPh sb="0" eb="1">
      <t>ヨウ</t>
    </rPh>
    <rPh sb="1" eb="2">
      <t>ジュウ</t>
    </rPh>
    <phoneticPr fontId="20"/>
  </si>
  <si>
    <t>要是</t>
    <rPh sb="0" eb="1">
      <t>ヨウ</t>
    </rPh>
    <rPh sb="1" eb="2">
      <t>ゼ</t>
    </rPh>
    <phoneticPr fontId="20"/>
  </si>
  <si>
    <t>ゲージ</t>
    <phoneticPr fontId="20"/>
  </si>
  <si>
    <t>厚み</t>
    <rPh sb="0" eb="1">
      <t>アツ</t>
    </rPh>
    <phoneticPr fontId="20"/>
  </si>
  <si>
    <t>mm</t>
    <phoneticPr fontId="20"/>
  </si>
  <si>
    <t>残存厚みの測定</t>
    <rPh sb="0" eb="2">
      <t>ザンゾン</t>
    </rPh>
    <rPh sb="2" eb="3">
      <t>アツ</t>
    </rPh>
    <rPh sb="5" eb="7">
      <t>ソクテイ</t>
    </rPh>
    <phoneticPr fontId="20"/>
  </si>
  <si>
    <t>下限値（n-1）</t>
    <rPh sb="0" eb="3">
      <t>カゲンチ</t>
    </rPh>
    <phoneticPr fontId="20"/>
  </si>
  <si>
    <t>最大値（n-1）</t>
    <rPh sb="0" eb="3">
      <t>サイダイチ</t>
    </rPh>
    <phoneticPr fontId="20"/>
  </si>
  <si>
    <t>前回</t>
    <rPh sb="0" eb="2">
      <t>ゼンカイ</t>
    </rPh>
    <phoneticPr fontId="20"/>
  </si>
  <si>
    <t>制動距離</t>
    <rPh sb="0" eb="2">
      <t>セイドウ</t>
    </rPh>
    <rPh sb="2" eb="4">
      <t>キョリ</t>
    </rPh>
    <phoneticPr fontId="20"/>
  </si>
  <si>
    <t>?</t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</si>
  <si>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</si>
  <si>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</si>
  <si>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初期値測定方向</t>
    <rPh sb="0" eb="3">
      <t>ショキチ</t>
    </rPh>
    <rPh sb="3" eb="5">
      <t>ソクテイ</t>
    </rPh>
    <rPh sb="5" eb="7">
      <t>ホウコウ</t>
    </rPh>
    <phoneticPr fontId="20"/>
  </si>
  <si>
    <t>無負荷上昇</t>
    <rPh sb="0" eb="3">
      <t>ムフカ</t>
    </rPh>
    <rPh sb="3" eb="5">
      <t>ジョウショウ</t>
    </rPh>
    <phoneticPr fontId="20"/>
  </si>
  <si>
    <t>定格負荷下降</t>
    <rPh sb="0" eb="2">
      <t>テイカク</t>
    </rPh>
    <rPh sb="2" eb="4">
      <t>フカ</t>
    </rPh>
    <rPh sb="4" eb="6">
      <t>カコウ</t>
    </rPh>
    <phoneticPr fontId="20"/>
  </si>
  <si>
    <t>？</t>
    <phoneticPr fontId="20"/>
  </si>
  <si>
    <t>元号</t>
    <rPh sb="0" eb="2">
      <t>ゲンゴウ</t>
    </rPh>
    <phoneticPr fontId="20"/>
  </si>
  <si>
    <t>指定速度</t>
    <rPh sb="0" eb="2">
      <t>シテイ</t>
    </rPh>
    <rPh sb="2" eb="4">
      <t>ソクド</t>
    </rPh>
    <phoneticPr fontId="20"/>
  </si>
  <si>
    <t>m/min</t>
    <phoneticPr fontId="20"/>
  </si>
  <si>
    <t>?</t>
    <phoneticPr fontId="20"/>
  </si>
  <si>
    <t>銘板写真貼り付け</t>
    <rPh sb="0" eb="2">
      <t>メイバン</t>
    </rPh>
    <rPh sb="2" eb="4">
      <t>シャシン</t>
    </rPh>
    <rPh sb="4" eb="5">
      <t>ハ</t>
    </rPh>
    <rPh sb="6" eb="7">
      <t>ツ</t>
    </rPh>
    <phoneticPr fontId="20"/>
  </si>
  <si>
    <t>ENNNUN-2287</t>
    <phoneticPr fontId="20"/>
  </si>
  <si>
    <t>AAA31384AAD</t>
    <phoneticPr fontId="20"/>
  </si>
  <si>
    <t>-160</t>
    <phoneticPr fontId="20"/>
  </si>
  <si>
    <t>ENNNUN-2288</t>
    <phoneticPr fontId="20"/>
  </si>
  <si>
    <t>DBGMH-2-A</t>
    <phoneticPr fontId="20"/>
  </si>
  <si>
    <t>REL1,REL2</t>
    <phoneticPr fontId="20"/>
  </si>
  <si>
    <t>万回</t>
    <rPh sb="0" eb="2">
      <t>マンカイ</t>
    </rPh>
    <phoneticPr fontId="20"/>
  </si>
  <si>
    <t>UCM</t>
    <phoneticPr fontId="20"/>
  </si>
  <si>
    <t>DBGMH-1-A</t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</si>
  <si>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</si>
  <si>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</si>
  <si>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規定部品の動作回数又は経過時間が規定値を超えていること｡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phoneticPr fontId="20"/>
  </si>
  <si>
    <t>動作回数及び経過時間を入力すると自動で判定される。</t>
    <rPh sb="0" eb="2">
      <t>ドウサ</t>
    </rPh>
    <rPh sb="2" eb="4">
      <t>カイスウ</t>
    </rPh>
    <rPh sb="4" eb="5">
      <t>オヨ</t>
    </rPh>
    <rPh sb="6" eb="8">
      <t>ケイカ</t>
    </rPh>
    <rPh sb="8" eb="10">
      <t>ジカン</t>
    </rPh>
    <rPh sb="11" eb="13">
      <t>ニュウリョク</t>
    </rPh>
    <rPh sb="16" eb="18">
      <t>ジドウ</t>
    </rPh>
    <rPh sb="19" eb="21">
      <t>ハンテイ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</si>
  <si>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</si>
  <si>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規定部品の型式</t>
    <rPh sb="0" eb="2">
      <t>キテイ</t>
    </rPh>
    <rPh sb="2" eb="4">
      <t>ブヒン</t>
    </rPh>
    <rPh sb="5" eb="7">
      <t>カタシキ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</si>
  <si>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</si>
  <si>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戸開走行保護回路</t>
    <rPh sb="0" eb="1">
      <t>ト</t>
    </rPh>
    <rPh sb="1" eb="2">
      <t>カイ</t>
    </rPh>
    <rPh sb="2" eb="4">
      <t>ソウコウ</t>
    </rPh>
    <rPh sb="4" eb="6">
      <t>ホゴ</t>
    </rPh>
    <rPh sb="6" eb="8">
      <t>カイロ</t>
    </rPh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</si>
  <si>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</si>
  <si>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</si>
  <si>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要重点　　点検</t>
    <rPh sb="0" eb="1">
      <t>ヨウ</t>
    </rPh>
    <rPh sb="1" eb="3">
      <t>ジュウテン</t>
    </rPh>
    <rPh sb="5" eb="7">
      <t>テンケン</t>
    </rPh>
    <phoneticPr fontId="20"/>
  </si>
  <si>
    <t>令和</t>
    <rPh sb="0" eb="1">
      <t>レイ</t>
    </rPh>
    <rPh sb="1" eb="2">
      <t>ワ</t>
    </rPh>
    <phoneticPr fontId="20"/>
  </si>
  <si>
    <t>ENNNUN-2513</t>
    <phoneticPr fontId="20"/>
  </si>
  <si>
    <t>DBGMH-1B</t>
    <phoneticPr fontId="20"/>
  </si>
  <si>
    <t>AAA31384AAF</t>
    <phoneticPr fontId="20"/>
  </si>
  <si>
    <t>DBGMH-2B</t>
    <phoneticPr fontId="20"/>
  </si>
  <si>
    <t>AAA31384AAF</t>
    <phoneticPr fontId="20"/>
  </si>
  <si>
    <t>ENNNUN-2514</t>
    <phoneticPr fontId="20"/>
  </si>
  <si>
    <t>REL1,REL2: 1000万回（到達）/10年（経過）</t>
  </si>
  <si>
    <t>UCM: 1000万回（到達）/10年（経過）</t>
  </si>
  <si>
    <t>電基</t>
    <rPh sb="0" eb="1">
      <t>デン</t>
    </rPh>
    <rPh sb="1" eb="2">
      <t>モト</t>
    </rPh>
    <phoneticPr fontId="20"/>
  </si>
  <si>
    <t>B基</t>
    <rPh sb="1" eb="2">
      <t>キ</t>
    </rPh>
    <phoneticPr fontId="20"/>
  </si>
  <si>
    <t>電動機電源遮断</t>
    <rPh sb="0" eb="3">
      <t>デンドウキ</t>
    </rPh>
    <rPh sb="3" eb="5">
      <t>デンゲン</t>
    </rPh>
    <rPh sb="5" eb="7">
      <t>シャダン</t>
    </rPh>
    <phoneticPr fontId="20"/>
  </si>
  <si>
    <t>ﾌﾟﾛｸﾞﾗﾑﾊﾞｰｼﾞｮﾝ</t>
    <phoneticPr fontId="20"/>
  </si>
  <si>
    <t>ｴﾚﾍﾞｰﾀｰがﾄﾞｱｿﾞｰﾝ外にいる時に乗場戸の錠を外す｡</t>
    <rPh sb="15" eb="16">
      <t>ソト</t>
    </rPh>
    <rPh sb="19" eb="20">
      <t>トキ</t>
    </rPh>
    <rPh sb="21" eb="23">
      <t>ノリバ</t>
    </rPh>
    <rPh sb="23" eb="24">
      <t>ト</t>
    </rPh>
    <rPh sb="25" eb="26">
      <t>ジョウ</t>
    </rPh>
    <rPh sb="27" eb="28">
      <t>ハズ</t>
    </rPh>
    <phoneticPr fontId="20"/>
  </si>
  <si>
    <t>保守ﾂｰﾙ又は目視にてﾌﾟﾛｸﾞﾗﾑﾊﾞｰｼﾞｮﾝを確認する。</t>
    <rPh sb="0" eb="2">
      <t>ホシュ</t>
    </rPh>
    <rPh sb="5" eb="6">
      <t>マタ</t>
    </rPh>
    <rPh sb="7" eb="9">
      <t>モクシ</t>
    </rPh>
    <rPh sb="26" eb="28">
      <t>カクニン</t>
    </rPh>
    <phoneticPr fontId="20"/>
  </si>
  <si>
    <t>ﾌﾞﾚｰｷ動作感知装置の故障を模擬した場合の動作を確認する。</t>
    <rPh sb="5" eb="7">
      <t>ドウサ</t>
    </rPh>
    <rPh sb="7" eb="9">
      <t>カンチ</t>
    </rPh>
    <rPh sb="9" eb="11">
      <t>ソウチ</t>
    </rPh>
    <rPh sb="12" eb="14">
      <t>コショウ</t>
    </rPh>
    <rPh sb="15" eb="17">
      <t>モギ</t>
    </rPh>
    <rPh sb="19" eb="21">
      <t>バアイ</t>
    </rPh>
    <rPh sb="22" eb="24">
      <t>ドウサ</t>
    </rPh>
    <rPh sb="25" eb="27">
      <t>カクニン</t>
    </rPh>
    <phoneticPr fontId="20"/>
  </si>
  <si>
    <t>直接ﾊﾟｯﾄﾞの厚みを測定もしくは専用ｹﾞｰｼﾞにて測定する。</t>
    <rPh sb="0" eb="2">
      <t>チョクセツ</t>
    </rPh>
    <rPh sb="8" eb="9">
      <t>アツ</t>
    </rPh>
    <rPh sb="11" eb="13">
      <t>ソクテイ</t>
    </rPh>
    <rPh sb="17" eb="19">
      <t>センヨウ</t>
    </rPh>
    <rPh sb="26" eb="28">
      <t>ソクテイ</t>
    </rPh>
    <phoneticPr fontId="20"/>
  </si>
  <si>
    <t>ﾊﾟｯﾄﾞの厚さの状況</t>
    <rPh sb="6" eb="7">
      <t>アツ</t>
    </rPh>
    <rPh sb="9" eb="11">
      <t>ジョウキョウ</t>
    </rPh>
    <phoneticPr fontId="20"/>
  </si>
  <si>
    <t>ﾊﾟｯﾄﾞの状況</t>
    <rPh sb="6" eb="8">
      <t>ジョウキョウ</t>
    </rPh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</si>
  <si>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</si>
  <si>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ﾌﾞﾚｰｷ数</t>
    <rPh sb="5" eb="6">
      <t>スウ</t>
    </rPh>
    <phoneticPr fontId="20"/>
  </si>
  <si>
    <t>ﾌﾞﾚｰｷが制動しないこと又はかごが規定範囲から外れていること。</t>
    <rPh sb="6" eb="8">
      <t>セイドウ</t>
    </rPh>
    <rPh sb="13" eb="14">
      <t>マタ</t>
    </rPh>
    <rPh sb="18" eb="20">
      <t>キテイ</t>
    </rPh>
    <rPh sb="20" eb="22">
      <t>ハンイ</t>
    </rPh>
    <rPh sb="24" eb="25">
      <t>ハズ</t>
    </rPh>
    <phoneticPr fontId="20"/>
  </si>
  <si>
    <t>ﾌﾞﾚｰｷが制動しないこと又はかごが規定範囲から外れていること。</t>
    <phoneticPr fontId="20"/>
  </si>
  <si>
    <t>専用ｹﾞｰｼﾞでの確認</t>
    <rPh sb="0" eb="2">
      <t>センヨウ</t>
    </rPh>
    <rPh sb="9" eb="11">
      <t>カクニン</t>
    </rPh>
    <phoneticPr fontId="20"/>
  </si>
  <si>
    <t>専用ｹﾞｰｼﾞでの測定</t>
    <rPh sb="0" eb="2">
      <t>センヨウ</t>
    </rPh>
    <rPh sb="9" eb="11">
      <t>ソクテイ</t>
    </rPh>
    <phoneticPr fontId="20"/>
  </si>
  <si>
    <t>ｹﾞｰｼﾞの3.5mm部分が入らないこと（要重点点検）</t>
    <rPh sb="11" eb="13">
      <t>ブブン</t>
    </rPh>
    <rPh sb="14" eb="15">
      <t>ハイ</t>
    </rPh>
    <rPh sb="21" eb="22">
      <t>ヨウ</t>
    </rPh>
    <rPh sb="22" eb="24">
      <t>ジュウテン</t>
    </rPh>
    <rPh sb="24" eb="26">
      <t>テンケン</t>
    </rPh>
    <phoneticPr fontId="20"/>
  </si>
  <si>
    <t>ｹﾞｰｼﾞの3.0mm部分が入らないこと（要是正）</t>
    <rPh sb="11" eb="13">
      <t>ブブン</t>
    </rPh>
    <rPh sb="14" eb="15">
      <t>ハイ</t>
    </rPh>
    <rPh sb="21" eb="22">
      <t>ヨウ</t>
    </rPh>
    <rPh sb="22" eb="24">
      <t>ゼセイ</t>
    </rPh>
    <phoneticPr fontId="20"/>
  </si>
  <si>
    <t>安全制御ﾌﾟﾛｸﾞﾗﾑﾊﾞｰｼﾞｮﾝ</t>
    <rPh sb="0" eb="2">
      <t>アンゼン</t>
    </rPh>
    <rPh sb="2" eb="4">
      <t>セイギョ</t>
    </rPh>
    <phoneticPr fontId="20"/>
  </si>
  <si>
    <t>安全制御ﾌﾟﾛｸﾞﾗﾑ作動の状況</t>
    <rPh sb="0" eb="2">
      <t>アンゼン</t>
    </rPh>
    <rPh sb="2" eb="4">
      <t>セイギョ</t>
    </rPh>
    <rPh sb="11" eb="13">
      <t>サドウ</t>
    </rPh>
    <rPh sb="14" eb="16">
      <t>ジョウキョウ</t>
    </rPh>
    <phoneticPr fontId="20"/>
  </si>
  <si>
    <t>ﾌﾞﾚｰｷ開放時及び締結時の動作感知装置の接点信号を確認する。</t>
    <rPh sb="5" eb="7">
      <t>カイホウ</t>
    </rPh>
    <rPh sb="7" eb="8">
      <t>ジ</t>
    </rPh>
    <rPh sb="8" eb="9">
      <t>オヨ</t>
    </rPh>
    <rPh sb="10" eb="12">
      <t>テイケツ</t>
    </rPh>
    <rPh sb="12" eb="13">
      <t>ジ</t>
    </rPh>
    <rPh sb="14" eb="16">
      <t>ドウサ</t>
    </rPh>
    <rPh sb="16" eb="18">
      <t>カンチ</t>
    </rPh>
    <rPh sb="18" eb="20">
      <t>ソウチ</t>
    </rPh>
    <rPh sb="21" eb="23">
      <t>セッテン</t>
    </rPh>
    <rPh sb="23" eb="25">
      <t>シンゴウ</t>
    </rPh>
    <rPh sb="26" eb="28">
      <t>カクニン</t>
    </rPh>
    <phoneticPr fontId="20"/>
  </si>
  <si>
    <t>ｼｰﾙ部から油が流出していること。　　　　　　</t>
    <rPh sb="3" eb="4">
      <t>ブ</t>
    </rPh>
    <rPh sb="6" eb="7">
      <t>アブラ</t>
    </rPh>
    <rPh sb="8" eb="10">
      <t>リュウシュツ</t>
    </rPh>
    <phoneticPr fontId="20"/>
  </si>
  <si>
    <t>ﾊﾟｯﾄﾞに欠損､割れがあること。又は剥離していること｡</t>
    <rPh sb="6" eb="8">
      <t>ケッソン</t>
    </rPh>
    <rPh sb="9" eb="10">
      <t>ワ</t>
    </rPh>
    <rPh sb="17" eb="18">
      <t>マタ</t>
    </rPh>
    <rPh sb="19" eb="21">
      <t>ハクリ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</si>
  <si>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</si>
  <si>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ﾊﾟｯﾄﾞの厚みを測定</t>
    <rPh sb="6" eb="7">
      <t>アツ</t>
    </rPh>
    <rPh sb="9" eb="11">
      <t>ソクテイ</t>
    </rPh>
    <phoneticPr fontId="20"/>
  </si>
  <si>
    <t>電動機動力電源及びﾌﾞﾚｰｷの励磁ｺｲﾙ電源を遮断するﾘﾚｰ(REL1,REL2,UCM)が消磁しないこと｡ｴﾚﾍﾞｰﾀｰが停止しないこと｡</t>
  </si>
  <si>
    <t>電動機動力電源及びﾌﾞﾚｰｷの励磁ｺｲﾙ電源を遮断するﾘﾚｰ(REL1,REL2,UCM)が消磁しないこと｡ｴﾚﾍﾞｰﾀｰが停止しないこと｡</t>
    <phoneticPr fontId="20"/>
  </si>
  <si>
    <t>全ﾌﾞﾚｰｷによる、かご停止距離を測定する。</t>
    <rPh sb="0" eb="1">
      <t>ゼン</t>
    </rPh>
    <rPh sb="12" eb="14">
      <t>テイシ</t>
    </rPh>
    <rPh sb="14" eb="16">
      <t>キョリ</t>
    </rPh>
    <rPh sb="17" eb="19">
      <t>ソクテイ</t>
    </rPh>
    <phoneticPr fontId="20"/>
  </si>
  <si>
    <t>（n-1）ﾌﾞﾚｰｷによる、かご停止距離を測定する。</t>
    <rPh sb="16" eb="18">
      <t>テイシ</t>
    </rPh>
    <rPh sb="18" eb="20">
      <t>キョリ</t>
    </rPh>
    <rPh sb="21" eb="23">
      <t>ソクテイ</t>
    </rPh>
    <phoneticPr fontId="20"/>
  </si>
  <si>
    <t>ﾌﾞﾚｰｷ電源遮断</t>
    <rPh sb="5" eb="7">
      <t>デンゲン</t>
    </rPh>
    <rPh sb="7" eb="9">
      <t>シャダン</t>
    </rPh>
    <phoneticPr fontId="20"/>
  </si>
  <si>
    <t>制止しないこと。                               　　     (n-1)ﾌﾞﾚｰｷ制動時にUCMにならないこと。</t>
    <rPh sb="0" eb="2">
      <t>セイシ</t>
    </rPh>
    <phoneticPr fontId="20"/>
  </si>
  <si>
    <t>ﾌﾞﾚｰｷ停止距離基準値</t>
    <rPh sb="5" eb="7">
      <t>テイシ</t>
    </rPh>
    <rPh sb="7" eb="9">
      <t>キョリ</t>
    </rPh>
    <rPh sb="9" eb="12">
      <t>キジュンチ</t>
    </rPh>
    <phoneticPr fontId="20"/>
  </si>
  <si>
    <t>ﾌﾞﾚｰｷ</t>
    <phoneticPr fontId="20"/>
  </si>
  <si>
    <t>発行 :令和　3年　1月　6日Ver.4</t>
    <rPh sb="4" eb="5">
      <t>レイ</t>
    </rPh>
    <rPh sb="5" eb="6">
      <t>ワ</t>
    </rPh>
    <phoneticPr fontId="20"/>
  </si>
  <si>
    <t>制動面の状況</t>
  </si>
  <si>
    <t>油排出場所の油の流出状況</t>
  </si>
  <si>
    <t>ﾊﾟｯﾄﾞの状況</t>
  </si>
  <si>
    <t>ﾌﾞﾚｰｷﾊﾟｯﾄﾞの動作感知装置</t>
  </si>
  <si>
    <t>通番</t>
    <rPh sb="0" eb="2">
      <t>ツウバン</t>
    </rPh>
    <phoneticPr fontId="29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</si>
  <si>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</si>
  <si>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</si>
  <si>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</si>
  <si>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</si>
  <si>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</si>
  <si>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検査事項4</t>
  </si>
  <si>
    <t>なし</t>
    <phoneticPr fontId="20"/>
  </si>
  <si>
    <t>(3)</t>
  </si>
  <si>
    <t>(4)</t>
  </si>
  <si>
    <t>部品</t>
  </si>
  <si>
    <t>規定部品の交換基準</t>
  </si>
  <si>
    <t>(5)</t>
  </si>
  <si>
    <t>巻上機</t>
  </si>
  <si>
    <t>(6)</t>
  </si>
  <si>
    <t>ﾊﾟｯﾄﾞの厚さの状況</t>
  </si>
  <si>
    <t>制動力の状況</t>
  </si>
  <si>
    <t>検査項目プルダウン(1)</t>
    <phoneticPr fontId="20"/>
  </si>
  <si>
    <t>検査項目プルダウン(2)</t>
    <phoneticPr fontId="20"/>
  </si>
  <si>
    <t>検査項目プルダウン(3)</t>
    <phoneticPr fontId="20"/>
  </si>
  <si>
    <t>DBGMH-1</t>
    <phoneticPr fontId="20"/>
  </si>
  <si>
    <t>±150mm(±10mm）</t>
    <phoneticPr fontId="20"/>
  </si>
  <si>
    <t>DBGMH-2</t>
    <phoneticPr fontId="20"/>
  </si>
  <si>
    <t>戸開走行保護回路</t>
  </si>
  <si>
    <t>走行中戸開時の動作確認</t>
  </si>
  <si>
    <t>つま先保護板</t>
  </si>
  <si>
    <t>取付けの状況</t>
  </si>
  <si>
    <t>長さ</t>
  </si>
  <si>
    <t>なし</t>
  </si>
  <si>
    <t>特定距離感知装置</t>
  </si>
  <si>
    <t>動作確認</t>
  </si>
  <si>
    <t>ﾌﾞﾚｰｷ</t>
  </si>
  <si>
    <t>検査項目プルダウン(4)</t>
    <phoneticPr fontId="20"/>
  </si>
  <si>
    <t>検査項目プルダウン(5)</t>
    <phoneticPr fontId="20"/>
  </si>
  <si>
    <t>安全制御ﾌﾟﾛｸﾞﾗﾑ作動の状況</t>
    <phoneticPr fontId="20"/>
  </si>
  <si>
    <t>ENNNUN-1964</t>
    <phoneticPr fontId="20"/>
  </si>
  <si>
    <t>ENNNUN-1965</t>
    <phoneticPr fontId="20"/>
  </si>
  <si>
    <t>UCM: 500万回（到達）/10年（経過）</t>
    <phoneticPr fontId="20"/>
  </si>
  <si>
    <t>安全制御ﾌﾟﾛｸﾞﾗﾑﾊﾞｰｼﾞｮﾝ</t>
    <phoneticPr fontId="20"/>
  </si>
  <si>
    <t>規定部品の型式</t>
    <phoneticPr fontId="20"/>
  </si>
  <si>
    <t>mm/s</t>
    <phoneticPr fontId="20"/>
  </si>
  <si>
    <t>GPT</t>
    <phoneticPr fontId="20"/>
  </si>
  <si>
    <t>PVT</t>
    <phoneticPr fontId="20"/>
  </si>
  <si>
    <t>BOMCO3</t>
    <phoneticPr fontId="20"/>
  </si>
  <si>
    <t>3.0</t>
    <phoneticPr fontId="20"/>
  </si>
  <si>
    <t>GeN2 P</t>
    <phoneticPr fontId="20"/>
  </si>
  <si>
    <t>GeN2 B</t>
    <phoneticPr fontId="20"/>
  </si>
  <si>
    <t>45m/m</t>
    <phoneticPr fontId="20"/>
  </si>
  <si>
    <t>60m/m</t>
    <phoneticPr fontId="20"/>
  </si>
  <si>
    <t>90m/m</t>
    <phoneticPr fontId="20"/>
  </si>
  <si>
    <t>105m/m</t>
    <phoneticPr fontId="20"/>
  </si>
  <si>
    <t>上記(1)～(6))の検査結果で｢要是正｣又は｢要重点点検｣および別記第一号1－(14)･3－(3)･4－(11)の検査結果で｢要是正｣又は｢要重点点検｣の判定がある場合は､別記第一号2－(9)｢｣の検査結果を｢要是正｣又は｢要重点点検｣と判定する｡</t>
    <rPh sb="0" eb="2">
      <t>ジョウキ</t>
    </rPh>
    <rPh sb="11" eb="13">
      <t>ケンサ</t>
    </rPh>
    <rPh sb="13" eb="15">
      <t>ケッカ</t>
    </rPh>
    <rPh sb="33" eb="35">
      <t>ベッキ</t>
    </rPh>
    <rPh sb="35" eb="36">
      <t>ダイ</t>
    </rPh>
    <rPh sb="36" eb="38">
      <t>イチゴウ</t>
    </rPh>
    <rPh sb="58" eb="60">
      <t>ケンサ</t>
    </rPh>
    <rPh sb="60" eb="62">
      <t>ケッカ</t>
    </rPh>
    <rPh sb="64" eb="65">
      <t>ヨウ</t>
    </rPh>
    <rPh sb="65" eb="67">
      <t>ゼセイ</t>
    </rPh>
    <rPh sb="68" eb="69">
      <t>マタ</t>
    </rPh>
    <rPh sb="71" eb="72">
      <t>ヨウ</t>
    </rPh>
    <rPh sb="72" eb="74">
      <t>ジュウテン</t>
    </rPh>
    <rPh sb="74" eb="76">
      <t>テンケン</t>
    </rPh>
    <rPh sb="78" eb="80">
      <t>ハンテイ</t>
    </rPh>
    <rPh sb="83" eb="85">
      <t>バアイ</t>
    </rPh>
    <rPh sb="87" eb="89">
      <t>ベッキ</t>
    </rPh>
    <rPh sb="89" eb="90">
      <t>ダイ</t>
    </rPh>
    <rPh sb="90" eb="92">
      <t>イチゴウ</t>
    </rPh>
    <rPh sb="100" eb="102">
      <t>ケンサ</t>
    </rPh>
    <rPh sb="102" eb="104">
      <t>ケッカ</t>
    </rPh>
    <rPh sb="106" eb="107">
      <t>ヨウ</t>
    </rPh>
    <rPh sb="107" eb="109">
      <t>ゼセイ</t>
    </rPh>
    <rPh sb="110" eb="111">
      <t>マタ</t>
    </rPh>
    <rPh sb="113" eb="114">
      <t>ヨウ</t>
    </rPh>
    <rPh sb="114" eb="116">
      <t>ジュウテン</t>
    </rPh>
    <rPh sb="116" eb="118">
      <t>テンケン</t>
    </rPh>
    <rPh sb="120" eb="122">
      <t>ハンテイ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</si>
  <si>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8">
      <t>ホゴソウチ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</si>
  <si>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戸開走行保護装置</t>
    <rPh sb="0" eb="8">
      <t>トカイソウコウホゴソウチ</t>
    </rPh>
    <phoneticPr fontId="20"/>
  </si>
  <si>
    <t>BOMCO3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</si>
</sst>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u/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0" borderId="0"/>
    <xf numFmtId="0" fontId="1" fillId="0" borderId="0">
      <alignment vertical="center"/>
    </xf>
    <xf numFmtId="0" fontId="28" fillId="0" borderId="0"/>
  </cellStyleXfs>
  <cellXfs count="59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21" fillId="0" borderId="0" xfId="0" applyFont="1" applyFill="1">
      <alignment vertical="center"/>
    </xf>
    <xf numFmtId="3" fontId="1" fillId="0" borderId="0" xfId="0" applyNumberFormat="1" applyFont="1" applyFill="1">
      <alignment vertical="center"/>
    </xf>
    <xf numFmtId="0" fontId="20" fillId="0" borderId="2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49" fontId="20" fillId="0" borderId="21" xfId="0" applyNumberFormat="1" applyFont="1" applyFill="1" applyBorder="1">
      <alignment vertical="center"/>
    </xf>
    <xf numFmtId="0" fontId="20" fillId="0" borderId="24" xfId="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49" fontId="20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49" fontId="20" fillId="0" borderId="22" xfId="0" applyNumberFormat="1" applyFont="1" applyFill="1" applyBorder="1">
      <alignment vertical="center"/>
    </xf>
    <xf numFmtId="0" fontId="30" fillId="0" borderId="21" xfId="0" applyFont="1" applyFill="1" applyBorder="1">
      <alignment vertical="center"/>
    </xf>
    <xf numFmtId="0" fontId="31" fillId="0" borderId="21" xfId="0" applyFont="1" applyFill="1" applyBorder="1">
      <alignment vertical="center"/>
    </xf>
    <xf numFmtId="0" fontId="30" fillId="0" borderId="44" xfId="0" applyFont="1" applyFill="1" applyBorder="1">
      <alignment vertical="center"/>
    </xf>
    <xf numFmtId="0" fontId="30" fillId="0" borderId="24" xfId="0" applyFont="1" applyFill="1" applyBorder="1">
      <alignment vertical="center"/>
    </xf>
    <xf numFmtId="0" fontId="32" fillId="0" borderId="44" xfId="0" applyFont="1" applyFill="1" applyBorder="1">
      <alignment vertical="center"/>
    </xf>
    <xf numFmtId="0" fontId="32" fillId="0" borderId="24" xfId="0" applyFont="1" applyFill="1" applyBorder="1">
      <alignment vertical="center"/>
    </xf>
    <xf numFmtId="0" fontId="20" fillId="0" borderId="0" xfId="43" applyFont="1" applyFill="1">
      <alignment vertical="center"/>
    </xf>
    <xf numFmtId="0" fontId="30" fillId="0" borderId="0" xfId="0" applyFont="1" applyFill="1">
      <alignment vertical="center"/>
    </xf>
    <xf numFmtId="176" fontId="20" fillId="0" borderId="0" xfId="0" applyNumberFormat="1" applyFont="1" applyFill="1">
      <alignment vertical="center"/>
    </xf>
    <xf numFmtId="3" fontId="20" fillId="0" borderId="0" xfId="0" applyNumberFormat="1" applyFont="1" applyFill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Protection="1">
      <alignment vertical="center"/>
      <protection locked="0" hidden="1"/>
    </xf>
    <xf numFmtId="0" fontId="21" fillId="0" borderId="0" xfId="0" applyFont="1" applyFill="1" applyProtection="1">
      <alignment vertical="center"/>
      <protection locked="0" hidden="1"/>
    </xf>
    <xf numFmtId="0" fontId="7" fillId="0" borderId="0" xfId="0" applyFont="1" applyFill="1" applyProtection="1">
      <alignment vertical="center"/>
      <protection locked="0" hidden="1"/>
    </xf>
    <xf numFmtId="0" fontId="1" fillId="0" borderId="0" xfId="0" applyFont="1" applyFill="1" applyBorder="1" applyProtection="1">
      <alignment vertical="center"/>
      <protection locked="0" hidden="1"/>
    </xf>
    <xf numFmtId="0" fontId="21" fillId="0" borderId="12" xfId="0" applyFont="1" applyFill="1" applyBorder="1" applyAlignment="1" applyProtection="1">
      <alignment vertical="center" wrapText="1"/>
      <protection locked="0" hidden="1"/>
    </xf>
    <xf numFmtId="0" fontId="21" fillId="0" borderId="0" xfId="0" applyFont="1" applyFill="1" applyAlignment="1" applyProtection="1">
      <alignment vertical="center" wrapText="1"/>
      <protection locked="0" hidden="1"/>
    </xf>
    <xf numFmtId="0" fontId="21" fillId="0" borderId="0" xfId="0" applyFont="1" applyFill="1" applyBorder="1" applyProtection="1">
      <alignment vertical="center"/>
      <protection locked="0" hidden="1"/>
    </xf>
    <xf numFmtId="0" fontId="21" fillId="0" borderId="0" xfId="0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2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21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Protection="1">
      <alignment vertical="center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1" fillId="0" borderId="16" xfId="0" applyFont="1" applyFill="1" applyBorder="1" applyProtection="1">
      <alignment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3" fillId="0" borderId="13" xfId="0" applyFont="1" applyFill="1" applyBorder="1" applyProtection="1">
      <alignment vertical="center"/>
      <protection hidden="1"/>
    </xf>
    <xf numFmtId="0" fontId="23" fillId="0" borderId="19" xfId="0" applyFont="1" applyFill="1" applyBorder="1" applyProtection="1">
      <alignment vertical="center"/>
      <protection hidden="1"/>
    </xf>
    <xf numFmtId="0" fontId="23" fillId="0" borderId="20" xfId="0" applyFont="1" applyFill="1" applyBorder="1" applyProtection="1">
      <alignment vertical="center"/>
      <protection hidden="1"/>
    </xf>
    <xf numFmtId="0" fontId="21" fillId="0" borderId="14" xfId="0" applyFont="1" applyFill="1" applyBorder="1" applyProtection="1">
      <alignment vertical="center"/>
      <protection hidden="1"/>
    </xf>
    <xf numFmtId="0" fontId="21" fillId="0" borderId="10" xfId="0" applyFont="1" applyFill="1" applyBorder="1" applyProtection="1">
      <alignment vertical="center"/>
      <protection hidden="1"/>
    </xf>
    <xf numFmtId="0" fontId="21" fillId="0" borderId="11" xfId="0" applyFont="1" applyFill="1" applyBorder="1" applyProtection="1">
      <alignment vertic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13" xfId="0" applyFont="1" applyFill="1" applyBorder="1" applyProtection="1">
      <alignment vertical="center"/>
      <protection hidden="1"/>
    </xf>
    <xf numFmtId="0" fontId="21" fillId="0" borderId="18" xfId="0" applyFont="1" applyFill="1" applyBorder="1" applyProtection="1">
      <alignment vertical="center"/>
      <protection hidden="1"/>
    </xf>
    <xf numFmtId="0" fontId="21" fillId="0" borderId="19" xfId="0" applyFont="1" applyFill="1" applyBorder="1" applyProtection="1">
      <alignment vertical="center"/>
      <protection hidden="1"/>
    </xf>
    <xf numFmtId="0" fontId="1" fillId="0" borderId="19" xfId="0" applyFont="1" applyFill="1" applyBorder="1" applyProtection="1">
      <alignment vertical="center"/>
      <protection hidden="1"/>
    </xf>
    <xf numFmtId="0" fontId="7" fillId="0" borderId="19" xfId="0" applyFont="1" applyFill="1" applyBorder="1" applyProtection="1">
      <alignment vertical="center"/>
      <protection hidden="1"/>
    </xf>
    <xf numFmtId="0" fontId="7" fillId="0" borderId="23" xfId="0" applyFont="1" applyFill="1" applyBorder="1" applyProtection="1">
      <alignment vertical="center"/>
      <protection hidden="1"/>
    </xf>
    <xf numFmtId="0" fontId="24" fillId="0" borderId="23" xfId="0" applyFont="1" applyFill="1" applyBorder="1" applyProtection="1">
      <alignment vertical="center"/>
      <protection hidden="1"/>
    </xf>
    <xf numFmtId="0" fontId="21" fillId="0" borderId="20" xfId="0" applyFont="1" applyFill="1" applyBorder="1" applyProtection="1">
      <alignment vertical="center"/>
      <protection hidden="1"/>
    </xf>
    <xf numFmtId="0" fontId="21" fillId="0" borderId="13" xfId="0" applyFont="1" applyFill="1" applyBorder="1" applyAlignment="1" applyProtection="1">
      <protection hidden="1"/>
    </xf>
    <xf numFmtId="0" fontId="1" fillId="0" borderId="11" xfId="0" applyFont="1" applyFill="1" applyBorder="1" applyProtection="1">
      <alignment vertical="center"/>
      <protection hidden="1"/>
    </xf>
    <xf numFmtId="0" fontId="1" fillId="0" borderId="10" xfId="0" applyFont="1" applyFill="1" applyBorder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15" xfId="0" applyFont="1" applyFill="1" applyBorder="1" applyProtection="1">
      <alignment vertical="center"/>
      <protection hidden="1"/>
    </xf>
    <xf numFmtId="0" fontId="1" fillId="0" borderId="17" xfId="0" applyFont="1" applyFill="1" applyBorder="1" applyProtection="1">
      <alignment vertical="center"/>
      <protection hidden="1"/>
    </xf>
    <xf numFmtId="0" fontId="1" fillId="0" borderId="14" xfId="0" applyFont="1" applyFill="1" applyBorder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21" fillId="0" borderId="15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top"/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21" fillId="0" borderId="13" xfId="0" applyFont="1" applyFill="1" applyBorder="1" applyAlignment="1" applyProtection="1">
      <alignment vertical="top"/>
      <protection hidden="1"/>
    </xf>
    <xf numFmtId="0" fontId="21" fillId="0" borderId="18" xfId="0" applyFont="1" applyFill="1" applyBorder="1" applyAlignment="1" applyProtection="1">
      <alignment vertical="top"/>
      <protection hidden="1"/>
    </xf>
    <xf numFmtId="0" fontId="21" fillId="0" borderId="19" xfId="0" applyFont="1" applyFill="1" applyBorder="1" applyAlignment="1" applyProtection="1">
      <protection hidden="1"/>
    </xf>
    <xf numFmtId="0" fontId="21" fillId="0" borderId="23" xfId="0" applyFont="1" applyFill="1" applyBorder="1" applyAlignment="1" applyProtection="1">
      <protection hidden="1"/>
    </xf>
    <xf numFmtId="0" fontId="22" fillId="0" borderId="19" xfId="0" applyFont="1" applyFill="1" applyBorder="1" applyAlignment="1" applyProtection="1">
      <protection hidden="1"/>
    </xf>
    <xf numFmtId="0" fontId="21" fillId="0" borderId="19" xfId="0" applyFont="1" applyFill="1" applyBorder="1" applyAlignment="1" applyProtection="1">
      <alignment vertical="top"/>
      <protection hidden="1"/>
    </xf>
    <xf numFmtId="0" fontId="21" fillId="0" borderId="20" xfId="0" applyFont="1" applyFill="1" applyBorder="1" applyAlignment="1" applyProtection="1">
      <alignment vertical="top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Protection="1">
      <alignment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176" fontId="21" fillId="0" borderId="0" xfId="0" applyNumberFormat="1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1" fillId="0" borderId="12" xfId="0" applyFont="1" applyFill="1" applyBorder="1" applyAlignment="1" applyProtection="1"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right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right" vertical="center"/>
      <protection hidden="1"/>
    </xf>
    <xf numFmtId="0" fontId="33" fillId="0" borderId="10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protection hidden="1"/>
    </xf>
    <xf numFmtId="0" fontId="21" fillId="0" borderId="19" xfId="0" applyFont="1" applyFill="1" applyBorder="1" applyAlignment="1" applyProtection="1">
      <alignment horizontal="right"/>
      <protection hidden="1"/>
    </xf>
    <xf numFmtId="176" fontId="21" fillId="0" borderId="19" xfId="0" applyNumberFormat="1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76" fontId="21" fillId="0" borderId="0" xfId="0" applyNumberFormat="1" applyFont="1" applyFill="1" applyAlignment="1" applyProtection="1">
      <protection hidden="1"/>
    </xf>
    <xf numFmtId="0" fontId="20" fillId="0" borderId="4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 hidden="1"/>
    </xf>
    <xf numFmtId="0" fontId="0" fillId="0" borderId="16" xfId="0" applyFont="1" applyFill="1" applyBorder="1" applyAlignment="1" applyProtection="1">
      <alignment horizontal="center" vertical="center"/>
      <protection locked="0" hidden="1"/>
    </xf>
    <xf numFmtId="0" fontId="21" fillId="0" borderId="21" xfId="0" applyFont="1" applyFill="1" applyBorder="1" applyProtection="1">
      <alignment vertical="center"/>
      <protection locked="0" hidden="1"/>
    </xf>
    <xf numFmtId="0" fontId="21" fillId="0" borderId="21" xfId="0" applyFont="1" applyFill="1" applyBorder="1" applyAlignment="1" applyProtection="1">
      <alignment vertical="center" wrapText="1"/>
      <protection locked="0"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49" fontId="21" fillId="0" borderId="3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33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3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44" xfId="0" applyFont="1" applyFill="1" applyBorder="1" applyProtection="1">
      <alignment vertical="center"/>
      <protection hidden="1"/>
    </xf>
    <xf numFmtId="0" fontId="1" fillId="0" borderId="44" xfId="0" applyFont="1" applyFill="1" applyBorder="1" applyProtection="1">
      <alignment vertical="center"/>
      <protection hidden="1"/>
    </xf>
    <xf numFmtId="0" fontId="1" fillId="0" borderId="24" xfId="0" applyFont="1" applyFill="1" applyBorder="1" applyProtection="1">
      <alignment vertical="center"/>
      <protection hidden="1"/>
    </xf>
    <xf numFmtId="49" fontId="21" fillId="0" borderId="33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3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176" fontId="21" fillId="0" borderId="0" xfId="0" applyNumberFormat="1" applyFont="1" applyFill="1" applyBorder="1" applyAlignment="1" applyProtection="1">
      <alignment horizontal="center"/>
      <protection locked="0" hidden="1"/>
    </xf>
    <xf numFmtId="176" fontId="21" fillId="0" borderId="16" xfId="0" applyNumberFormat="1" applyFont="1" applyFill="1" applyBorder="1" applyAlignment="1" applyProtection="1">
      <alignment horizontal="center"/>
      <protection locked="0" hidden="1"/>
    </xf>
    <xf numFmtId="0" fontId="21" fillId="0" borderId="12" xfId="0" applyFont="1" applyFill="1" applyBorder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left" vertical="center" shrinkToFit="1"/>
      <protection locked="0" hidden="1"/>
    </xf>
    <xf numFmtId="0" fontId="21" fillId="0" borderId="32" xfId="0" applyFont="1" applyFill="1" applyBorder="1" applyAlignment="1" applyProtection="1">
      <alignment horizontal="left" vertical="center" shrinkToFit="1"/>
      <protection locked="0" hidden="1"/>
    </xf>
    <xf numFmtId="0" fontId="21" fillId="0" borderId="33" xfId="0" applyFont="1" applyFill="1" applyBorder="1" applyAlignment="1" applyProtection="1">
      <alignment horizontal="left" vertical="center" shrinkToFit="1"/>
      <protection locked="0" hidden="1"/>
    </xf>
    <xf numFmtId="0" fontId="21" fillId="0" borderId="12" xfId="0" applyFont="1" applyFill="1" applyBorder="1" applyAlignment="1" applyProtection="1">
      <alignment horizontal="left" vertical="center" shrinkToFit="1"/>
      <protection locked="0" hidden="1"/>
    </xf>
    <xf numFmtId="0" fontId="21" fillId="0" borderId="0" xfId="0" applyFont="1" applyFill="1" applyAlignment="1" applyProtection="1">
      <alignment horizontal="left" vertical="center" shrinkToFit="1"/>
      <protection locked="0" hidden="1"/>
    </xf>
    <xf numFmtId="0" fontId="21" fillId="0" borderId="13" xfId="0" applyFont="1" applyFill="1" applyBorder="1" applyAlignment="1" applyProtection="1">
      <alignment horizontal="left" vertical="center" shrinkToFit="1"/>
      <protection locked="0" hidden="1"/>
    </xf>
    <xf numFmtId="0" fontId="21" fillId="0" borderId="15" xfId="0" applyFont="1" applyFill="1" applyBorder="1" applyAlignment="1" applyProtection="1">
      <alignment horizontal="left" vertical="center" shrinkToFit="1"/>
      <protection locked="0" hidden="1"/>
    </xf>
    <xf numFmtId="0" fontId="21" fillId="0" borderId="16" xfId="0" applyFont="1" applyFill="1" applyBorder="1" applyAlignment="1" applyProtection="1">
      <alignment horizontal="left" vertical="center" shrinkToFit="1"/>
      <protection locked="0" hidden="1"/>
    </xf>
    <xf numFmtId="0" fontId="21" fillId="0" borderId="17" xfId="0" applyFont="1" applyFill="1" applyBorder="1" applyAlignment="1" applyProtection="1">
      <alignment horizontal="left" vertical="center" shrinkToFit="1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20" xfId="0" applyFill="1" applyBorder="1" applyAlignment="1" applyProtection="1">
      <alignment horizontal="center" vertical="center"/>
      <protection locked="0" hidden="1"/>
    </xf>
    <xf numFmtId="0" fontId="0" fillId="0" borderId="26" xfId="0" applyFill="1" applyBorder="1" applyAlignment="1" applyProtection="1">
      <alignment horizontal="center" vertical="center"/>
      <protection locked="0" hidden="1"/>
    </xf>
    <xf numFmtId="0" fontId="0" fillId="0" borderId="28" xfId="0" applyFill="1" applyBorder="1" applyAlignment="1" applyProtection="1">
      <alignment horizontal="center" vertical="center"/>
      <protection locked="0" hidden="1"/>
    </xf>
    <xf numFmtId="0" fontId="0" fillId="0" borderId="40" xfId="0" applyFill="1" applyBorder="1" applyAlignment="1" applyProtection="1">
      <alignment horizontal="center" vertical="center"/>
      <protection locked="0"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21" fillId="0" borderId="58" xfId="0" applyFont="1" applyFill="1" applyBorder="1" applyAlignment="1" applyProtection="1">
      <alignment horizontal="center" vertical="center"/>
      <protection locked="0" hidden="1"/>
    </xf>
    <xf numFmtId="0" fontId="21" fillId="0" borderId="59" xfId="0" applyFont="1" applyFill="1" applyBorder="1" applyAlignment="1" applyProtection="1">
      <alignment horizontal="center" vertical="center"/>
      <protection locked="0" hidden="1"/>
    </xf>
    <xf numFmtId="0" fontId="21" fillId="0" borderId="60" xfId="0" applyFont="1" applyFill="1" applyBorder="1" applyAlignment="1" applyProtection="1">
      <alignment horizontal="center" vertical="center"/>
      <protection locked="0" hidden="1"/>
    </xf>
    <xf numFmtId="0" fontId="21" fillId="0" borderId="61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Alignment="1" applyProtection="1">
      <alignment horizontal="center" vertical="center"/>
      <protection locked="0" hidden="1"/>
    </xf>
    <xf numFmtId="0" fontId="21" fillId="0" borderId="62" xfId="0" applyFont="1" applyFill="1" applyBorder="1" applyAlignment="1" applyProtection="1">
      <alignment horizontal="center" vertical="center"/>
      <protection locked="0" hidden="1"/>
    </xf>
    <xf numFmtId="0" fontId="21" fillId="0" borderId="63" xfId="0" applyFont="1" applyFill="1" applyBorder="1" applyAlignment="1" applyProtection="1">
      <alignment horizontal="center" vertical="center"/>
      <protection locked="0" hidden="1"/>
    </xf>
    <xf numFmtId="0" fontId="21" fillId="0" borderId="64" xfId="0" applyFont="1" applyFill="1" applyBorder="1" applyAlignment="1" applyProtection="1">
      <alignment horizontal="center" vertical="center"/>
      <protection locked="0" hidden="1"/>
    </xf>
    <xf numFmtId="0" fontId="21" fillId="0" borderId="65" xfId="0" applyFont="1" applyFill="1" applyBorder="1" applyAlignment="1" applyProtection="1">
      <alignment horizontal="center" vertical="center"/>
      <protection locked="0" hidden="1"/>
    </xf>
    <xf numFmtId="0" fontId="21" fillId="0" borderId="16" xfId="0" applyFont="1" applyFill="1" applyBorder="1" applyAlignment="1" applyProtection="1">
      <alignment horizontal="center" vertical="center"/>
      <protection locked="0"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18" xfId="0" applyFont="1" applyFill="1" applyBorder="1" applyAlignment="1" applyProtection="1">
      <alignment vertical="center" wrapText="1"/>
      <protection hidden="1"/>
    </xf>
    <xf numFmtId="0" fontId="21" fillId="0" borderId="19" xfId="0" applyFont="1" applyFill="1" applyBorder="1" applyAlignment="1" applyProtection="1">
      <alignment vertical="center" wrapText="1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0" fontId="21" fillId="0" borderId="31" xfId="0" applyFont="1" applyFill="1" applyBorder="1" applyAlignment="1" applyProtection="1">
      <alignment horizontal="center" vertical="center"/>
      <protection locked="0" hidden="1"/>
    </xf>
    <xf numFmtId="0" fontId="1" fillId="0" borderId="32" xfId="0" applyFont="1" applyFill="1" applyBorder="1" applyProtection="1">
      <alignment vertical="center"/>
      <protection locked="0" hidden="1"/>
    </xf>
    <xf numFmtId="0" fontId="1" fillId="0" borderId="33" xfId="0" applyFont="1" applyFill="1" applyBorder="1" applyProtection="1">
      <alignment vertical="center"/>
      <protection locked="0" hidden="1"/>
    </xf>
    <xf numFmtId="0" fontId="1" fillId="0" borderId="12" xfId="0" applyFont="1" applyFill="1" applyBorder="1" applyProtection="1">
      <alignment vertical="center"/>
      <protection locked="0" hidden="1"/>
    </xf>
    <xf numFmtId="0" fontId="1" fillId="0" borderId="0" xfId="0" applyFont="1" applyFill="1" applyProtection="1">
      <alignment vertical="center"/>
      <protection locked="0" hidden="1"/>
    </xf>
    <xf numFmtId="0" fontId="1" fillId="0" borderId="13" xfId="0" applyFont="1" applyFill="1" applyBorder="1" applyProtection="1">
      <alignment vertical="center"/>
      <protection locked="0" hidden="1"/>
    </xf>
    <xf numFmtId="0" fontId="1" fillId="0" borderId="15" xfId="0" applyFont="1" applyFill="1" applyBorder="1" applyProtection="1">
      <alignment vertical="center"/>
      <protection locked="0" hidden="1"/>
    </xf>
    <xf numFmtId="0" fontId="1" fillId="0" borderId="16" xfId="0" applyFont="1" applyFill="1" applyBorder="1" applyProtection="1">
      <alignment vertical="center"/>
      <protection locked="0" hidden="1"/>
    </xf>
    <xf numFmtId="0" fontId="1" fillId="0" borderId="17" xfId="0" applyFont="1" applyFill="1" applyBorder="1" applyProtection="1">
      <alignment vertical="center"/>
      <protection locked="0" hidden="1"/>
    </xf>
    <xf numFmtId="0" fontId="7" fillId="0" borderId="44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Protection="1">
      <alignment vertical="center"/>
      <protection locked="0" hidden="1"/>
    </xf>
    <xf numFmtId="0" fontId="1" fillId="0" borderId="24" xfId="0" applyFont="1" applyFill="1" applyBorder="1" applyProtection="1">
      <alignment vertical="center"/>
      <protection locked="0" hidden="1"/>
    </xf>
    <xf numFmtId="0" fontId="1" fillId="0" borderId="33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17" xfId="0" applyFont="1" applyFill="1" applyBorder="1" applyAlignment="1" applyProtection="1">
      <alignment horizontal="center" vertical="center"/>
      <protection locked="0" hidden="1"/>
    </xf>
    <xf numFmtId="0" fontId="21" fillId="0" borderId="31" xfId="0" applyFont="1" applyFill="1" applyBorder="1" applyAlignment="1" applyProtection="1">
      <alignment horizontal="left" vertical="center" wrapText="1"/>
      <protection locked="0" hidden="1"/>
    </xf>
    <xf numFmtId="0" fontId="21" fillId="0" borderId="32" xfId="0" applyFont="1" applyFill="1" applyBorder="1" applyAlignment="1" applyProtection="1">
      <alignment horizontal="left" vertical="center"/>
      <protection locked="0" hidden="1"/>
    </xf>
    <xf numFmtId="0" fontId="21" fillId="0" borderId="33" xfId="0" applyFont="1" applyFill="1" applyBorder="1" applyAlignment="1" applyProtection="1">
      <alignment horizontal="left" vertical="center"/>
      <protection locked="0" hidden="1"/>
    </xf>
    <xf numFmtId="0" fontId="21" fillId="0" borderId="12" xfId="0" applyFont="1" applyFill="1" applyBorder="1" applyAlignment="1" applyProtection="1">
      <alignment horizontal="left" vertical="center"/>
      <protection locked="0" hidden="1"/>
    </xf>
    <xf numFmtId="0" fontId="21" fillId="0" borderId="0" xfId="0" applyFont="1" applyFill="1" applyAlignment="1" applyProtection="1">
      <alignment horizontal="left" vertical="center"/>
      <protection locked="0" hidden="1"/>
    </xf>
    <xf numFmtId="0" fontId="21" fillId="0" borderId="13" xfId="0" applyFont="1" applyFill="1" applyBorder="1" applyAlignment="1" applyProtection="1">
      <alignment horizontal="left" vertical="center"/>
      <protection locked="0" hidden="1"/>
    </xf>
    <xf numFmtId="0" fontId="21" fillId="0" borderId="15" xfId="0" applyFont="1" applyFill="1" applyBorder="1" applyAlignment="1" applyProtection="1">
      <alignment horizontal="left" vertical="center"/>
      <protection locked="0" hidden="1"/>
    </xf>
    <xf numFmtId="0" fontId="21" fillId="0" borderId="16" xfId="0" applyFont="1" applyFill="1" applyBorder="1" applyAlignment="1" applyProtection="1">
      <alignment horizontal="left" vertical="center"/>
      <protection locked="0" hidden="1"/>
    </xf>
    <xf numFmtId="0" fontId="21" fillId="0" borderId="17" xfId="0" applyFont="1" applyFill="1" applyBorder="1" applyAlignment="1" applyProtection="1">
      <alignment horizontal="left" vertical="center"/>
      <protection locked="0" hidden="1"/>
    </xf>
    <xf numFmtId="0" fontId="21" fillId="0" borderId="32" xfId="0" applyFont="1" applyFill="1" applyBorder="1" applyAlignment="1" applyProtection="1">
      <alignment horizontal="left" vertical="center" wrapText="1"/>
      <protection locked="0" hidden="1"/>
    </xf>
    <xf numFmtId="0" fontId="21" fillId="0" borderId="33" xfId="0" applyFont="1" applyFill="1" applyBorder="1" applyAlignment="1" applyProtection="1">
      <alignment horizontal="left" vertical="center" wrapText="1"/>
      <protection locked="0" hidden="1"/>
    </xf>
    <xf numFmtId="0" fontId="21" fillId="0" borderId="12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Fill="1" applyAlignment="1" applyProtection="1">
      <alignment horizontal="left" vertical="center" wrapText="1"/>
      <protection locked="0" hidden="1"/>
    </xf>
    <xf numFmtId="0" fontId="21" fillId="0" borderId="13" xfId="0" applyFont="1" applyFill="1" applyBorder="1" applyAlignment="1" applyProtection="1">
      <alignment horizontal="left" vertical="center" wrapText="1"/>
      <protection locked="0" hidden="1"/>
    </xf>
    <xf numFmtId="0" fontId="21" fillId="0" borderId="15" xfId="0" applyFont="1" applyFill="1" applyBorder="1" applyAlignment="1" applyProtection="1">
      <alignment horizontal="left" vertical="center" wrapText="1"/>
      <protection locked="0" hidden="1"/>
    </xf>
    <xf numFmtId="0" fontId="21" fillId="0" borderId="16" xfId="0" applyFont="1" applyFill="1" applyBorder="1" applyAlignment="1" applyProtection="1">
      <alignment horizontal="left" vertical="center" wrapText="1"/>
      <protection locked="0" hidden="1"/>
    </xf>
    <xf numFmtId="0" fontId="21" fillId="0" borderId="17" xfId="0" applyFont="1" applyFill="1" applyBorder="1" applyAlignment="1" applyProtection="1">
      <alignment horizontal="left" vertical="center" wrapText="1"/>
      <protection locked="0" hidden="1"/>
    </xf>
    <xf numFmtId="0" fontId="21" fillId="0" borderId="14" xfId="0" applyFont="1" applyFill="1" applyBorder="1" applyProtection="1">
      <alignment vertical="center"/>
      <protection hidden="1"/>
    </xf>
    <xf numFmtId="0" fontId="21" fillId="0" borderId="10" xfId="0" applyFont="1" applyFill="1" applyBorder="1" applyProtection="1">
      <alignment vertical="center"/>
      <protection hidden="1"/>
    </xf>
    <xf numFmtId="0" fontId="21" fillId="0" borderId="11" xfId="0" applyFont="1" applyFill="1" applyBorder="1" applyProtection="1">
      <alignment vertic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21" fillId="0" borderId="15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54" xfId="0" applyFont="1" applyFill="1" applyBorder="1" applyAlignment="1" applyProtection="1">
      <alignment vertical="center" wrapText="1"/>
      <protection hidden="1"/>
    </xf>
    <xf numFmtId="0" fontId="21" fillId="0" borderId="54" xfId="0" applyFont="1" applyFill="1" applyBorder="1" applyProtection="1">
      <alignment vertical="center"/>
      <protection hidden="1"/>
    </xf>
    <xf numFmtId="0" fontId="21" fillId="0" borderId="24" xfId="0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Protection="1">
      <alignment vertical="center"/>
      <protection hidden="1"/>
    </xf>
    <xf numFmtId="0" fontId="21" fillId="0" borderId="52" xfId="0" applyFont="1" applyFill="1" applyBorder="1" applyProtection="1">
      <alignment vertical="center"/>
      <protection hidden="1"/>
    </xf>
    <xf numFmtId="0" fontId="21" fillId="0" borderId="44" xfId="0" applyFont="1" applyFill="1" applyBorder="1" applyAlignment="1" applyProtection="1">
      <alignment vertical="center" wrapTex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locked="0" hidden="1"/>
    </xf>
    <xf numFmtId="0" fontId="21" fillId="0" borderId="33" xfId="0" applyFont="1" applyFill="1" applyBorder="1" applyAlignment="1" applyProtection="1">
      <alignment horizontal="center" vertical="center"/>
      <protection locked="0" hidden="1"/>
    </xf>
    <xf numFmtId="0" fontId="21" fillId="0" borderId="12" xfId="0" applyFont="1" applyFill="1" applyBorder="1" applyAlignment="1" applyProtection="1">
      <alignment horizontal="center" vertical="center"/>
      <protection locked="0" hidden="1"/>
    </xf>
    <xf numFmtId="0" fontId="21" fillId="0" borderId="13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17" xfId="0" applyFont="1" applyFill="1" applyBorder="1" applyAlignment="1" applyProtection="1">
      <alignment horizontal="center" vertical="center"/>
      <protection locked="0" hidden="1"/>
    </xf>
    <xf numFmtId="0" fontId="21" fillId="0" borderId="31" xfId="0" applyFont="1" applyFill="1" applyBorder="1" applyAlignment="1" applyProtection="1">
      <alignment horizontal="left" vertical="center" shrinkToFit="1"/>
      <protection hidden="1"/>
    </xf>
    <xf numFmtId="0" fontId="21" fillId="0" borderId="32" xfId="0" applyFont="1" applyFill="1" applyBorder="1" applyAlignment="1" applyProtection="1">
      <alignment horizontal="left" vertical="center" shrinkToFit="1"/>
      <protection hidden="1"/>
    </xf>
    <xf numFmtId="0" fontId="21" fillId="0" borderId="33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Alignment="1" applyProtection="1">
      <alignment horizontal="left" vertical="center" shrinkToFit="1"/>
      <protection hidden="1"/>
    </xf>
    <xf numFmtId="0" fontId="21" fillId="0" borderId="13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locked="0" hidden="1"/>
    </xf>
    <xf numFmtId="0" fontId="21" fillId="0" borderId="21" xfId="0" applyFont="1" applyFill="1" applyBorder="1" applyAlignment="1" applyProtection="1">
      <alignment horizontal="center" vertical="center" wrapText="1"/>
      <protection locked="0" hidden="1"/>
    </xf>
    <xf numFmtId="0" fontId="21" fillId="0" borderId="21" xfId="0" applyFont="1" applyFill="1" applyBorder="1" applyAlignment="1" applyProtection="1">
      <alignment horizontal="center" vertical="center"/>
      <protection locked="0" hidden="1"/>
    </xf>
    <xf numFmtId="177" fontId="21" fillId="0" borderId="21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31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32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33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12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0" xfId="0" applyNumberFormat="1" applyFont="1" applyFill="1" applyAlignment="1" applyProtection="1">
      <alignment horizontal="center" vertical="center"/>
      <protection locked="0" hidden="1"/>
    </xf>
    <xf numFmtId="177" fontId="21" fillId="0" borderId="13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16" xfId="0" applyNumberFormat="1" applyFont="1" applyFill="1" applyBorder="1" applyAlignment="1" applyProtection="1">
      <alignment horizontal="center" vertical="center"/>
      <protection locked="0" hidden="1"/>
    </xf>
    <xf numFmtId="177" fontId="21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176" fontId="22" fillId="0" borderId="0" xfId="0" applyNumberFormat="1" applyFont="1" applyFill="1" applyAlignment="1" applyProtection="1">
      <alignment horizontal="center"/>
      <protection locked="0" hidden="1"/>
    </xf>
    <xf numFmtId="176" fontId="22" fillId="0" borderId="16" xfId="0" applyNumberFormat="1" applyFont="1" applyFill="1" applyBorder="1" applyAlignment="1" applyProtection="1">
      <alignment horizontal="center"/>
      <protection locked="0" hidden="1"/>
    </xf>
    <xf numFmtId="176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1" fillId="0" borderId="31" xfId="0" applyFont="1" applyFill="1" applyBorder="1" applyAlignment="1" applyProtection="1">
      <alignment vertical="center" wrapText="1"/>
      <protection locked="0" hidden="1"/>
    </xf>
    <xf numFmtId="0" fontId="21" fillId="0" borderId="32" xfId="0" applyFont="1" applyFill="1" applyBorder="1" applyAlignment="1" applyProtection="1">
      <alignment vertical="center" wrapText="1"/>
      <protection locked="0" hidden="1"/>
    </xf>
    <xf numFmtId="0" fontId="21" fillId="0" borderId="33" xfId="0" applyFont="1" applyFill="1" applyBorder="1" applyAlignment="1" applyProtection="1">
      <alignment vertical="center" wrapText="1"/>
      <protection locked="0" hidden="1"/>
    </xf>
    <xf numFmtId="0" fontId="21" fillId="0" borderId="12" xfId="0" applyFont="1" applyFill="1" applyBorder="1" applyAlignment="1" applyProtection="1">
      <alignment vertical="center" wrapText="1"/>
      <protection locked="0" hidden="1"/>
    </xf>
    <xf numFmtId="0" fontId="21" fillId="0" borderId="0" xfId="0" applyFont="1" applyFill="1" applyAlignment="1" applyProtection="1">
      <alignment vertical="center" wrapText="1"/>
      <protection locked="0" hidden="1"/>
    </xf>
    <xf numFmtId="0" fontId="21" fillId="0" borderId="13" xfId="0" applyFont="1" applyFill="1" applyBorder="1" applyAlignment="1" applyProtection="1">
      <alignment vertical="center" wrapText="1"/>
      <protection locked="0" hidden="1"/>
    </xf>
    <xf numFmtId="0" fontId="21" fillId="0" borderId="15" xfId="0" applyFont="1" applyFill="1" applyBorder="1" applyAlignment="1" applyProtection="1">
      <alignment vertical="center" wrapText="1"/>
      <protection locked="0" hidden="1"/>
    </xf>
    <xf numFmtId="0" fontId="21" fillId="0" borderId="16" xfId="0" applyFont="1" applyFill="1" applyBorder="1" applyAlignment="1" applyProtection="1">
      <alignment vertical="center" wrapText="1"/>
      <protection locked="0" hidden="1"/>
    </xf>
    <xf numFmtId="0" fontId="21" fillId="0" borderId="17" xfId="0" applyFont="1" applyFill="1" applyBorder="1" applyAlignment="1" applyProtection="1">
      <alignment vertical="center" wrapText="1"/>
      <protection locked="0" hidden="1"/>
    </xf>
    <xf numFmtId="0" fontId="21" fillId="0" borderId="0" xfId="0" applyFont="1" applyFill="1" applyAlignment="1" applyProtection="1">
      <protection locked="0" hidden="1"/>
    </xf>
    <xf numFmtId="0" fontId="21" fillId="0" borderId="16" xfId="0" applyFont="1" applyFill="1" applyBorder="1" applyAlignment="1" applyProtection="1">
      <protection locked="0" hidden="1"/>
    </xf>
    <xf numFmtId="176" fontId="21" fillId="0" borderId="0" xfId="0" applyNumberFormat="1" applyFont="1" applyFill="1" applyAlignment="1" applyProtection="1">
      <alignment horizontal="center"/>
      <protection locked="0"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31" xfId="0" applyFont="1" applyFill="1" applyBorder="1" applyAlignment="1" applyProtection="1">
      <alignment horizontal="left" vertical="center"/>
      <protection locked="0" hidden="1"/>
    </xf>
    <xf numFmtId="0" fontId="1" fillId="0" borderId="54" xfId="0" applyFont="1" applyFill="1" applyBorder="1" applyProtection="1">
      <alignment vertical="center"/>
      <protection hidden="1"/>
    </xf>
    <xf numFmtId="0" fontId="1" fillId="0" borderId="46" xfId="0" applyFont="1" applyFill="1" applyBorder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locked="0" hidden="1"/>
    </xf>
    <xf numFmtId="0" fontId="23" fillId="0" borderId="19" xfId="0" applyFont="1" applyFill="1" applyBorder="1" applyAlignment="1" applyProtection="1">
      <alignment horizontal="center" vertical="center"/>
      <protection locked="0" hidden="1"/>
    </xf>
    <xf numFmtId="0" fontId="1" fillId="0" borderId="16" xfId="0" applyFont="1" applyFill="1" applyBorder="1" applyProtection="1">
      <alignment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Protection="1">
      <alignment vertical="center"/>
      <protection hidden="1"/>
    </xf>
    <xf numFmtId="0" fontId="21" fillId="0" borderId="10" xfId="0" applyFont="1" applyFill="1" applyBorder="1" applyAlignment="1" applyProtection="1">
      <alignment horizontal="center"/>
      <protection locked="0" hidden="1"/>
    </xf>
    <xf numFmtId="0" fontId="21" fillId="0" borderId="0" xfId="0" applyFont="1" applyFill="1" applyAlignment="1" applyProtection="1">
      <alignment horizontal="center"/>
      <protection locked="0" hidden="1"/>
    </xf>
    <xf numFmtId="0" fontId="21" fillId="0" borderId="16" xfId="0" applyFont="1" applyFill="1" applyBorder="1" applyAlignment="1" applyProtection="1">
      <alignment horizontal="center"/>
      <protection locked="0" hidden="1"/>
    </xf>
    <xf numFmtId="0" fontId="22" fillId="0" borderId="10" xfId="0" applyFont="1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Protection="1">
      <alignment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Protection="1">
      <alignment vertical="center"/>
      <protection hidden="1"/>
    </xf>
    <xf numFmtId="0" fontId="21" fillId="0" borderId="20" xfId="0" applyFont="1" applyFill="1" applyBorder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21" fillId="0" borderId="34" xfId="0" applyFont="1" applyFill="1" applyBorder="1" applyProtection="1">
      <alignment vertical="center"/>
      <protection hidden="1"/>
    </xf>
    <xf numFmtId="0" fontId="21" fillId="0" borderId="23" xfId="0" applyFont="1" applyFill="1" applyBorder="1" applyProtection="1">
      <alignment vertical="center"/>
      <protection hidden="1"/>
    </xf>
    <xf numFmtId="0" fontId="21" fillId="0" borderId="35" xfId="0" applyFont="1" applyFill="1" applyBorder="1" applyProtection="1">
      <alignment vertical="center"/>
      <protection hidden="1"/>
    </xf>
    <xf numFmtId="0" fontId="21" fillId="0" borderId="36" xfId="0" applyFont="1" applyFill="1" applyBorder="1" applyProtection="1">
      <alignment vertical="center"/>
      <protection hidden="1"/>
    </xf>
    <xf numFmtId="0" fontId="21" fillId="0" borderId="37" xfId="0" applyFont="1" applyFill="1" applyBorder="1" applyProtection="1">
      <alignment vertical="center"/>
      <protection hidden="1"/>
    </xf>
    <xf numFmtId="0" fontId="21" fillId="0" borderId="38" xfId="0" applyFont="1" applyFill="1" applyBorder="1" applyProtection="1">
      <alignment vertical="center"/>
      <protection hidden="1"/>
    </xf>
    <xf numFmtId="0" fontId="22" fillId="0" borderId="0" xfId="0" applyFont="1" applyFill="1" applyAlignment="1" applyProtection="1">
      <alignment horizontal="center"/>
      <protection locked="0" hidden="1"/>
    </xf>
    <xf numFmtId="0" fontId="22" fillId="0" borderId="0" xfId="0" applyFont="1" applyFill="1" applyAlignment="1" applyProtection="1">
      <alignment horizontal="center" vertical="center"/>
      <protection locked="0" hidden="1"/>
    </xf>
    <xf numFmtId="0" fontId="21" fillId="0" borderId="10" xfId="0" applyFont="1" applyFill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vertical="center"/>
      <protection hidden="1"/>
    </xf>
    <xf numFmtId="0" fontId="21" fillId="0" borderId="19" xfId="0" applyFont="1" applyFill="1" applyBorder="1" applyAlignment="1" applyProtection="1">
      <alignment vertical="center"/>
      <protection hidden="1"/>
    </xf>
    <xf numFmtId="0" fontId="21" fillId="0" borderId="2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top" wrapText="1"/>
      <protection locked="0" hidden="1"/>
    </xf>
    <xf numFmtId="0" fontId="21" fillId="0" borderId="10" xfId="0" applyFont="1" applyFill="1" applyBorder="1" applyAlignment="1" applyProtection="1">
      <alignment vertical="top" wrapText="1"/>
      <protection locked="0" hidden="1"/>
    </xf>
    <xf numFmtId="0" fontId="21" fillId="0" borderId="11" xfId="0" applyFont="1" applyFill="1" applyBorder="1" applyAlignment="1" applyProtection="1">
      <alignment vertical="top" wrapText="1"/>
      <protection locked="0" hidden="1"/>
    </xf>
    <xf numFmtId="0" fontId="21" fillId="0" borderId="12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Alignment="1" applyProtection="1">
      <alignment vertical="top" wrapText="1"/>
      <protection locked="0" hidden="1"/>
    </xf>
    <xf numFmtId="0" fontId="21" fillId="0" borderId="13" xfId="0" applyFont="1" applyFill="1" applyBorder="1" applyAlignment="1" applyProtection="1">
      <alignment vertical="top" wrapText="1"/>
      <protection locked="0" hidden="1"/>
    </xf>
    <xf numFmtId="0" fontId="21" fillId="0" borderId="18" xfId="0" applyFont="1" applyFill="1" applyBorder="1" applyAlignment="1" applyProtection="1">
      <alignment vertical="top" wrapText="1"/>
      <protection locked="0" hidden="1"/>
    </xf>
    <xf numFmtId="0" fontId="21" fillId="0" borderId="19" xfId="0" applyFont="1" applyFill="1" applyBorder="1" applyAlignment="1" applyProtection="1">
      <alignment vertical="top" wrapText="1"/>
      <protection locked="0" hidden="1"/>
    </xf>
    <xf numFmtId="0" fontId="21" fillId="0" borderId="20" xfId="0" applyFont="1" applyFill="1" applyBorder="1" applyAlignment="1" applyProtection="1">
      <alignment vertical="top" wrapText="1"/>
      <protection locked="0" hidden="1"/>
    </xf>
    <xf numFmtId="0" fontId="22" fillId="0" borderId="0" xfId="0" applyFont="1" applyFill="1" applyBorder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1" fillId="0" borderId="46" xfId="0" applyFont="1" applyFill="1" applyBorder="1" applyProtection="1">
      <alignment vertical="center"/>
      <protection locked="0" hidden="1"/>
    </xf>
    <xf numFmtId="0" fontId="0" fillId="0" borderId="32" xfId="0" applyFill="1" applyBorder="1" applyAlignment="1" applyProtection="1">
      <alignment horizontal="center" vertical="center"/>
      <protection locked="0" hidden="1"/>
    </xf>
    <xf numFmtId="0" fontId="0" fillId="0" borderId="41" xfId="0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43" xfId="0" applyFill="1" applyBorder="1" applyAlignment="1" applyProtection="1">
      <alignment horizontal="center" vertical="center"/>
      <protection locked="0" hidden="1"/>
    </xf>
    <xf numFmtId="0" fontId="0" fillId="0" borderId="44" xfId="0" applyFill="1" applyBorder="1" applyAlignment="1" applyProtection="1">
      <alignment horizontal="center" vertical="center"/>
      <protection locked="0" hidden="1"/>
    </xf>
    <xf numFmtId="0" fontId="0" fillId="0" borderId="45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0" fontId="0" fillId="0" borderId="33" xfId="0" applyFill="1" applyBorder="1" applyAlignment="1" applyProtection="1">
      <alignment horizontal="center" vertical="center"/>
      <protection locked="0" hidden="1"/>
    </xf>
    <xf numFmtId="0" fontId="0" fillId="0" borderId="51" xfId="0" applyFill="1" applyBorder="1" applyAlignment="1" applyProtection="1">
      <alignment horizontal="center" vertical="center"/>
      <protection locked="0" hidden="1"/>
    </xf>
    <xf numFmtId="0" fontId="0" fillId="0" borderId="55" xfId="0" applyFill="1" applyBorder="1" applyAlignment="1" applyProtection="1">
      <alignment horizontal="center" vertical="center"/>
      <protection locked="0" hidden="1"/>
    </xf>
    <xf numFmtId="0" fontId="0" fillId="0" borderId="52" xfId="0" applyFill="1" applyBorder="1" applyAlignment="1" applyProtection="1">
      <alignment horizontal="center" vertical="center"/>
      <protection locked="0" hidden="1"/>
    </xf>
    <xf numFmtId="0" fontId="0" fillId="0" borderId="53" xfId="0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 applyProtection="1">
      <protection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27" xfId="0" applyFill="1" applyBorder="1" applyAlignment="1" applyProtection="1">
      <alignment horizontal="center" vertical="center"/>
      <protection locked="0" hidden="1"/>
    </xf>
    <xf numFmtId="0" fontId="0" fillId="0" borderId="39" xfId="0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protection hidden="1"/>
    </xf>
    <xf numFmtId="0" fontId="21" fillId="0" borderId="16" xfId="0" applyFont="1" applyFill="1" applyBorder="1" applyAlignment="1" applyProtection="1"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locked="0" hidden="1"/>
    </xf>
    <xf numFmtId="0" fontId="1" fillId="0" borderId="16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left" shrinkToFit="1"/>
      <protection locked="0" hidden="1"/>
    </xf>
    <xf numFmtId="0" fontId="1" fillId="0" borderId="16" xfId="0" applyFont="1" applyFill="1" applyBorder="1" applyAlignment="1" applyProtection="1">
      <alignment horizontal="left" shrinkToFit="1"/>
      <protection locked="0" hidden="1"/>
    </xf>
    <xf numFmtId="0" fontId="21" fillId="0" borderId="31" xfId="0" applyFont="1" applyFill="1" applyBorder="1" applyAlignment="1" applyProtection="1">
      <alignment horizontal="left" vertical="center"/>
      <protection hidden="1"/>
    </xf>
    <xf numFmtId="0" fontId="21" fillId="0" borderId="32" xfId="0" applyFont="1" applyFill="1" applyBorder="1" applyAlignment="1" applyProtection="1">
      <alignment horizontal="left" vertical="center"/>
      <protection hidden="1"/>
    </xf>
    <xf numFmtId="0" fontId="21" fillId="0" borderId="33" xfId="0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31" xfId="0" applyFont="1" applyFill="1" applyBorder="1" applyAlignment="1" applyProtection="1">
      <alignment vertical="center" wrapText="1"/>
      <protection hidden="1"/>
    </xf>
    <xf numFmtId="0" fontId="21" fillId="0" borderId="32" xfId="0" applyFont="1" applyFill="1" applyBorder="1" applyAlignment="1" applyProtection="1">
      <alignment vertical="center" wrapText="1"/>
      <protection hidden="1"/>
    </xf>
    <xf numFmtId="0" fontId="21" fillId="0" borderId="33" xfId="0" applyFont="1" applyFill="1" applyBorder="1" applyAlignment="1" applyProtection="1">
      <alignment vertical="center" wrapText="1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Fill="1" applyBorder="1" applyAlignment="1" applyProtection="1">
      <alignment horizontal="center" vertical="center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1" fillId="0" borderId="30" xfId="0" applyFont="1" applyFill="1" applyBorder="1" applyAlignment="1" applyProtection="1">
      <alignment horizontal="center" vertical="center"/>
      <protection locked="0" hidden="1"/>
    </xf>
    <xf numFmtId="0" fontId="21" fillId="0" borderId="32" xfId="0" applyFont="1" applyFill="1" applyBorder="1" applyProtection="1">
      <alignment vertical="center"/>
      <protection hidden="1"/>
    </xf>
    <xf numFmtId="0" fontId="21" fillId="0" borderId="33" xfId="0" applyFont="1" applyFill="1" applyBorder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/>
      <protection locked="0" hidden="1"/>
    </xf>
    <xf numFmtId="0" fontId="1" fillId="0" borderId="32" xfId="0" applyFont="1" applyFill="1" applyBorder="1" applyAlignment="1" applyProtection="1">
      <alignment horizontal="center" vertical="center"/>
      <protection locked="0" hidden="1"/>
    </xf>
    <xf numFmtId="0" fontId="22" fillId="0" borderId="42" xfId="0" applyFont="1" applyFill="1" applyBorder="1" applyAlignment="1" applyProtection="1">
      <alignment horizontal="center" vertical="center" wrapText="1"/>
      <protection locked="0" hidden="1"/>
    </xf>
    <xf numFmtId="0" fontId="22" fillId="0" borderId="32" xfId="0" applyFont="1" applyFill="1" applyBorder="1" applyAlignment="1" applyProtection="1">
      <alignment horizontal="center" vertical="center" wrapText="1"/>
      <protection locked="0" hidden="1"/>
    </xf>
    <xf numFmtId="0" fontId="22" fillId="0" borderId="41" xfId="0" applyFont="1" applyFill="1" applyBorder="1" applyAlignment="1" applyProtection="1">
      <alignment horizontal="center" vertical="center" wrapText="1"/>
      <protection locked="0" hidden="1"/>
    </xf>
    <xf numFmtId="0" fontId="22" fillId="0" borderId="27" xfId="0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Fill="1" applyAlignment="1" applyProtection="1">
      <alignment horizontal="center" vertical="center" wrapText="1"/>
      <protection locked="0" hidden="1"/>
    </xf>
    <xf numFmtId="0" fontId="22" fillId="0" borderId="28" xfId="0" applyFont="1" applyFill="1" applyBorder="1" applyAlignment="1" applyProtection="1">
      <alignment horizontal="center" vertical="center" wrapText="1"/>
      <protection locked="0" hidden="1"/>
    </xf>
    <xf numFmtId="0" fontId="22" fillId="0" borderId="29" xfId="0" applyFont="1" applyFill="1" applyBorder="1" applyAlignment="1" applyProtection="1">
      <alignment horizontal="center" vertical="center" wrapText="1"/>
      <protection locked="0" hidden="1"/>
    </xf>
    <xf numFmtId="0" fontId="22" fillId="0" borderId="16" xfId="0" applyFont="1" applyFill="1" applyBorder="1" applyAlignment="1" applyProtection="1">
      <alignment horizontal="center" vertical="center" wrapText="1"/>
      <protection locked="0" hidden="1"/>
    </xf>
    <xf numFmtId="0" fontId="22" fillId="0" borderId="30" xfId="0" applyFont="1" applyFill="1" applyBorder="1" applyAlignment="1" applyProtection="1">
      <alignment horizontal="center" vertical="center" wrapText="1"/>
      <protection locked="0" hidden="1"/>
    </xf>
    <xf numFmtId="0" fontId="22" fillId="0" borderId="47" xfId="0" applyFont="1" applyFill="1" applyBorder="1" applyAlignment="1" applyProtection="1">
      <alignment horizontal="center" vertical="center"/>
      <protection locked="0" hidden="1"/>
    </xf>
    <xf numFmtId="0" fontId="1" fillId="0" borderId="48" xfId="0" applyFont="1" applyFill="1" applyBorder="1" applyProtection="1">
      <alignment vertical="center"/>
      <protection locked="0" hidden="1"/>
    </xf>
    <xf numFmtId="0" fontId="1" fillId="0" borderId="49" xfId="0" applyFont="1" applyFill="1" applyBorder="1" applyProtection="1">
      <alignment vertical="center"/>
      <protection locked="0" hidden="1"/>
    </xf>
    <xf numFmtId="0" fontId="1" fillId="0" borderId="47" xfId="0" applyFont="1" applyFill="1" applyBorder="1" applyProtection="1">
      <alignment vertical="center"/>
      <protection locked="0" hidden="1"/>
    </xf>
    <xf numFmtId="0" fontId="22" fillId="0" borderId="48" xfId="0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Fill="1" applyBorder="1" applyProtection="1">
      <alignment vertical="center"/>
      <protection locked="0" hidden="1"/>
    </xf>
    <xf numFmtId="0" fontId="7" fillId="0" borderId="21" xfId="0" applyFont="1" applyFill="1" applyBorder="1" applyAlignment="1" applyProtection="1">
      <alignment horizontal="center" vertical="center"/>
      <protection locked="0" hidden="1"/>
    </xf>
    <xf numFmtId="0" fontId="1" fillId="0" borderId="21" xfId="0" applyFont="1" applyFill="1" applyBorder="1" applyProtection="1">
      <alignment vertical="center"/>
      <protection locked="0" hidden="1"/>
    </xf>
    <xf numFmtId="0" fontId="21" fillId="0" borderId="25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/>
      <protection hidden="1"/>
    </xf>
    <xf numFmtId="0" fontId="21" fillId="0" borderId="2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 shrinkToFit="1"/>
      <protection locked="0" hidden="1"/>
    </xf>
    <xf numFmtId="0" fontId="21" fillId="0" borderId="16" xfId="0" applyFont="1" applyFill="1" applyBorder="1" applyAlignment="1" applyProtection="1">
      <alignment horizontal="center" vertical="center" shrinkToFit="1"/>
      <protection locked="0" hidden="1"/>
    </xf>
    <xf numFmtId="0" fontId="1" fillId="0" borderId="31" xfId="0" applyFont="1" applyFill="1" applyBorder="1" applyProtection="1">
      <alignment vertical="center"/>
      <protection hidden="1"/>
    </xf>
    <xf numFmtId="0" fontId="1" fillId="0" borderId="32" xfId="0" applyFont="1" applyFill="1" applyBorder="1" applyProtection="1">
      <alignment vertical="center"/>
      <protection hidden="1"/>
    </xf>
    <xf numFmtId="0" fontId="1" fillId="0" borderId="33" xfId="0" applyFont="1" applyFill="1" applyBorder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13" xfId="0" applyFont="1" applyFill="1" applyBorder="1" applyProtection="1">
      <alignment vertical="center"/>
      <protection hidden="1"/>
    </xf>
    <xf numFmtId="0" fontId="1" fillId="0" borderId="18" xfId="0" applyFont="1" applyFill="1" applyBorder="1" applyProtection="1">
      <alignment vertical="center"/>
      <protection hidden="1"/>
    </xf>
    <xf numFmtId="0" fontId="1" fillId="0" borderId="19" xfId="0" applyFont="1" applyFill="1" applyBorder="1" applyProtection="1">
      <alignment vertical="center"/>
      <protection hidden="1"/>
    </xf>
    <xf numFmtId="0" fontId="1" fillId="0" borderId="20" xfId="0" applyFont="1" applyFill="1" applyBorder="1" applyProtection="1">
      <alignment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horizontal="left" vertical="center"/>
      <protection locked="0" hidden="1"/>
    </xf>
    <xf numFmtId="0" fontId="0" fillId="0" borderId="42" xfId="0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locked="0" hidden="1"/>
    </xf>
    <xf numFmtId="0" fontId="0" fillId="0" borderId="17" xfId="0" applyFill="1" applyBorder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66" xfId="0" applyFill="1" applyBorder="1" applyAlignment="1" applyProtection="1">
      <alignment horizontal="center" vertical="center"/>
      <protection locked="0" hidden="1"/>
    </xf>
    <xf numFmtId="0" fontId="0" fillId="0" borderId="56" xfId="0" applyFill="1" applyBorder="1" applyAlignment="1" applyProtection="1">
      <alignment horizontal="center" vertical="center"/>
      <protection locked="0" hidden="1"/>
    </xf>
    <xf numFmtId="0" fontId="0" fillId="0" borderId="67" xfId="0" applyFill="1" applyBorder="1" applyAlignment="1" applyProtection="1">
      <alignment horizontal="center" vertical="center"/>
      <protection locked="0" hidden="1"/>
    </xf>
    <xf numFmtId="0" fontId="0" fillId="0" borderId="68" xfId="0" applyFill="1" applyBorder="1" applyAlignment="1" applyProtection="1">
      <alignment horizontal="center" vertical="center"/>
      <protection locked="0" hidden="1"/>
    </xf>
    <xf numFmtId="0" fontId="0" fillId="0" borderId="69" xfId="0" applyFill="1" applyBorder="1" applyAlignment="1" applyProtection="1">
      <alignment horizontal="center" vertical="center"/>
      <protection locked="0" hidden="1"/>
    </xf>
    <xf numFmtId="0" fontId="21" fillId="0" borderId="31" xfId="0" applyFont="1" applyFill="1" applyBorder="1" applyAlignment="1" applyProtection="1">
      <alignment vertical="top"/>
      <protection hidden="1"/>
    </xf>
    <xf numFmtId="0" fontId="21" fillId="0" borderId="32" xfId="0" applyFont="1" applyFill="1" applyBorder="1" applyAlignment="1" applyProtection="1">
      <alignment vertical="top"/>
      <protection hidden="1"/>
    </xf>
    <xf numFmtId="0" fontId="21" fillId="0" borderId="33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/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21" fillId="0" borderId="13" xfId="0" applyFont="1" applyFill="1" applyBorder="1" applyAlignment="1" applyProtection="1">
      <alignment vertical="top"/>
      <protection hidden="1"/>
    </xf>
    <xf numFmtId="0" fontId="21" fillId="0" borderId="14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Alignment="1" applyProtection="1">
      <alignment horizontal="center" vertical="top"/>
      <protection hidden="1"/>
    </xf>
    <xf numFmtId="0" fontId="21" fillId="0" borderId="13" xfId="0" applyFont="1" applyFill="1" applyBorder="1" applyAlignment="1" applyProtection="1">
      <alignment horizontal="center" vertical="top"/>
      <protection hidden="1"/>
    </xf>
    <xf numFmtId="0" fontId="21" fillId="0" borderId="18" xfId="0" applyFont="1" applyFill="1" applyBorder="1" applyAlignment="1" applyProtection="1">
      <alignment horizontal="center" vertical="top"/>
      <protection hidden="1"/>
    </xf>
    <xf numFmtId="0" fontId="21" fillId="0" borderId="19" xfId="0" applyFont="1" applyFill="1" applyBorder="1" applyAlignment="1" applyProtection="1">
      <alignment horizontal="center" vertical="top"/>
      <protection hidden="1"/>
    </xf>
    <xf numFmtId="0" fontId="21" fillId="0" borderId="20" xfId="0" applyFont="1" applyFill="1" applyBorder="1" applyAlignment="1" applyProtection="1">
      <alignment horizontal="center" vertical="top"/>
      <protection hidden="1"/>
    </xf>
    <xf numFmtId="0" fontId="21" fillId="0" borderId="31" xfId="0" applyFont="1" applyFill="1" applyBorder="1" applyAlignment="1" applyProtection="1">
      <alignment horizontal="center" vertical="center" wrapText="1"/>
      <protection locked="0" hidden="1"/>
    </xf>
    <xf numFmtId="0" fontId="21" fillId="0" borderId="32" xfId="0" applyFont="1" applyFill="1" applyBorder="1" applyAlignment="1" applyProtection="1">
      <alignment horizontal="center" vertical="center" wrapText="1"/>
      <protection locked="0" hidden="1"/>
    </xf>
    <xf numFmtId="0" fontId="21" fillId="0" borderId="33" xfId="0" applyFont="1" applyFill="1" applyBorder="1" applyAlignment="1" applyProtection="1">
      <alignment horizontal="center" vertical="center" wrapText="1"/>
      <protection locked="0" hidden="1"/>
    </xf>
    <xf numFmtId="0" fontId="21" fillId="0" borderId="12" xfId="0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Fill="1" applyAlignment="1" applyProtection="1">
      <alignment horizontal="center" vertical="center" wrapText="1"/>
      <protection locked="0" hidden="1"/>
    </xf>
    <xf numFmtId="0" fontId="21" fillId="0" borderId="13" xfId="0" applyFont="1" applyFill="1" applyBorder="1" applyAlignment="1" applyProtection="1">
      <alignment horizontal="center" vertical="center" wrapText="1"/>
      <protection locked="0" hidden="1"/>
    </xf>
    <xf numFmtId="0" fontId="21" fillId="0" borderId="15" xfId="0" applyFont="1" applyFill="1" applyBorder="1" applyAlignment="1" applyProtection="1">
      <alignment horizontal="center" vertical="center" wrapText="1"/>
      <protection locked="0" hidden="1"/>
    </xf>
    <xf numFmtId="0" fontId="21" fillId="0" borderId="16" xfId="0" applyFont="1" applyFill="1" applyBorder="1" applyAlignment="1" applyProtection="1">
      <alignment horizontal="center" vertical="center" wrapText="1"/>
      <protection locked="0" hidden="1"/>
    </xf>
    <xf numFmtId="0" fontId="21" fillId="0" borderId="17" xfId="0" applyFont="1" applyFill="1" applyBorder="1" applyAlignment="1" applyProtection="1">
      <alignment horizontal="center" vertical="center" wrapText="1"/>
      <protection locked="0" hidden="1"/>
    </xf>
    <xf numFmtId="0" fontId="22" fillId="0" borderId="44" xfId="0" applyFont="1" applyFill="1" applyBorder="1" applyAlignment="1" applyProtection="1">
      <alignment vertical="center" wrapText="1"/>
      <protection hidden="1"/>
    </xf>
    <xf numFmtId="0" fontId="22" fillId="0" borderId="44" xfId="0" applyFont="1" applyFill="1" applyBorder="1" applyProtection="1">
      <alignment vertical="center"/>
      <protection hidden="1"/>
    </xf>
    <xf numFmtId="0" fontId="22" fillId="0" borderId="24" xfId="0" applyFont="1" applyFill="1" applyBorder="1" applyProtection="1">
      <alignment vertical="center"/>
      <protection hidden="1"/>
    </xf>
    <xf numFmtId="0" fontId="22" fillId="0" borderId="52" xfId="0" applyFont="1" applyFill="1" applyBorder="1" applyProtection="1">
      <alignment vertical="center"/>
      <protection hidden="1"/>
    </xf>
    <xf numFmtId="0" fontId="22" fillId="0" borderId="14" xfId="0" applyFont="1" applyFill="1" applyBorder="1" applyAlignment="1" applyProtection="1">
      <alignment vertical="center" wrapText="1"/>
      <protection hidden="1"/>
    </xf>
    <xf numFmtId="0" fontId="22" fillId="0" borderId="10" xfId="0" applyFont="1" applyFill="1" applyBorder="1" applyAlignment="1" applyProtection="1">
      <alignment vertical="center" wrapText="1"/>
      <protection hidden="1"/>
    </xf>
    <xf numFmtId="0" fontId="22" fillId="0" borderId="11" xfId="0" applyFont="1" applyFill="1" applyBorder="1" applyAlignment="1" applyProtection="1">
      <alignment vertical="center" wrapText="1"/>
      <protection hidden="1"/>
    </xf>
    <xf numFmtId="0" fontId="22" fillId="0" borderId="12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 vertical="center" wrapText="1"/>
      <protection hidden="1"/>
    </xf>
    <xf numFmtId="0" fontId="22" fillId="0" borderId="13" xfId="0" applyFont="1" applyFill="1" applyBorder="1" applyAlignment="1" applyProtection="1">
      <alignment vertical="center" wrapText="1"/>
      <protection hidden="1"/>
    </xf>
    <xf numFmtId="0" fontId="22" fillId="0" borderId="18" xfId="0" applyFont="1" applyFill="1" applyBorder="1" applyAlignment="1" applyProtection="1">
      <alignment vertical="center" wrapText="1"/>
      <protection hidden="1"/>
    </xf>
    <xf numFmtId="0" fontId="22" fillId="0" borderId="19" xfId="0" applyFont="1" applyFill="1" applyBorder="1" applyAlignment="1" applyProtection="1">
      <alignment vertical="center" wrapText="1"/>
      <protection hidden="1"/>
    </xf>
    <xf numFmtId="0" fontId="22" fillId="0" borderId="20" xfId="0" applyFont="1" applyFill="1" applyBorder="1" applyAlignment="1" applyProtection="1">
      <alignment vertical="center" wrapText="1"/>
      <protection hidden="1"/>
    </xf>
    <xf numFmtId="0" fontId="22" fillId="0" borderId="31" xfId="0" applyFont="1" applyFill="1" applyBorder="1" applyProtection="1">
      <alignment vertical="center"/>
      <protection hidden="1"/>
    </xf>
    <xf numFmtId="0" fontId="22" fillId="0" borderId="12" xfId="0" applyFont="1" applyFill="1" applyBorder="1" applyProtection="1">
      <alignment vertical="center"/>
      <protection hidden="1"/>
    </xf>
    <xf numFmtId="0" fontId="22" fillId="0" borderId="10" xfId="0" applyFont="1" applyFill="1" applyBorder="1" applyProtection="1">
      <alignment vertical="center"/>
      <protection hidden="1"/>
    </xf>
    <xf numFmtId="0" fontId="22" fillId="0" borderId="0" xfId="0" applyFont="1" applyFill="1" applyProtection="1">
      <alignment vertical="center"/>
      <protection hidden="1"/>
    </xf>
    <xf numFmtId="0" fontId="22" fillId="0" borderId="16" xfId="0" applyFont="1" applyFill="1" applyBorder="1" applyProtection="1">
      <alignment vertical="center"/>
      <protection hidden="1"/>
    </xf>
    <xf numFmtId="0" fontId="22" fillId="0" borderId="54" xfId="0" applyFont="1" applyFill="1" applyBorder="1" applyAlignment="1" applyProtection="1">
      <alignment vertical="center" wrapText="1"/>
      <protection hidden="1"/>
    </xf>
    <xf numFmtId="0" fontId="22" fillId="0" borderId="54" xfId="0" applyFont="1" applyFill="1" applyBorder="1" applyProtection="1">
      <alignment vertical="center"/>
      <protection hidden="1"/>
    </xf>
    <xf numFmtId="0" fontId="22" fillId="0" borderId="24" xfId="0" applyFont="1" applyFill="1" applyBorder="1" applyAlignment="1" applyProtection="1">
      <alignment vertical="center" wrapText="1"/>
      <protection hidden="1"/>
    </xf>
    <xf numFmtId="0" fontId="22" fillId="0" borderId="46" xfId="0" applyFont="1" applyFill="1" applyBorder="1" applyProtection="1">
      <alignment vertical="center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0" fontId="22" fillId="0" borderId="10" xfId="0" applyFont="1" applyFill="1" applyBorder="1" applyAlignment="1" applyProtection="1">
      <alignment horizontal="left" vertical="center" wrapText="1"/>
      <protection hidden="1"/>
    </xf>
    <xf numFmtId="0" fontId="22" fillId="0" borderId="11" xfId="0" applyFont="1" applyFill="1" applyBorder="1" applyAlignment="1" applyProtection="1">
      <alignment horizontal="left" vertical="center" wrapText="1"/>
      <protection hidden="1"/>
    </xf>
    <xf numFmtId="0" fontId="22" fillId="0" borderId="12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Alignment="1" applyProtection="1">
      <alignment horizontal="left" vertical="center" wrapText="1"/>
      <protection hidden="1"/>
    </xf>
    <xf numFmtId="0" fontId="22" fillId="0" borderId="13" xfId="0" applyFont="1" applyFill="1" applyBorder="1" applyAlignment="1" applyProtection="1">
      <alignment horizontal="left" vertical="center" wrapText="1"/>
      <protection hidden="1"/>
    </xf>
    <xf numFmtId="0" fontId="22" fillId="0" borderId="15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7" xfId="0" applyFont="1" applyFill="1" applyBorder="1" applyAlignment="1" applyProtection="1">
      <alignment horizontal="left" vertical="center" wrapText="1"/>
      <protection hidden="1"/>
    </xf>
    <xf numFmtId="0" fontId="22" fillId="0" borderId="31" xfId="0" applyFont="1" applyFill="1" applyBorder="1" applyAlignment="1" applyProtection="1">
      <alignment horizontal="left" vertical="center" wrapText="1"/>
      <protection hidden="1"/>
    </xf>
    <xf numFmtId="0" fontId="22" fillId="0" borderId="32" xfId="0" applyFont="1" applyFill="1" applyBorder="1" applyAlignment="1" applyProtection="1">
      <alignment horizontal="left" vertical="center" wrapText="1"/>
      <protection hidden="1"/>
    </xf>
    <xf numFmtId="0" fontId="22" fillId="0" borderId="33" xfId="0" applyFont="1" applyFill="1" applyBorder="1" applyAlignment="1" applyProtection="1">
      <alignment horizontal="left" vertical="center" wrapText="1"/>
      <protection hidden="1"/>
    </xf>
    <xf numFmtId="0" fontId="22" fillId="0" borderId="31" xfId="0" applyFont="1" applyFill="1" applyBorder="1" applyAlignment="1" applyProtection="1">
      <alignment vertical="center" wrapText="1"/>
      <protection hidden="1"/>
    </xf>
    <xf numFmtId="0" fontId="22" fillId="0" borderId="32" xfId="0" applyFont="1" applyFill="1" applyBorder="1" applyAlignment="1" applyProtection="1">
      <alignment vertical="center" wrapText="1"/>
      <protection hidden="1"/>
    </xf>
    <xf numFmtId="0" fontId="22" fillId="0" borderId="33" xfId="0" applyFont="1" applyFill="1" applyBorder="1" applyAlignment="1" applyProtection="1">
      <alignment vertical="center" wrapText="1"/>
      <protection hidden="1"/>
    </xf>
    <xf numFmtId="0" fontId="22" fillId="0" borderId="13" xfId="0" applyFont="1" applyFill="1" applyBorder="1" applyProtection="1">
      <alignment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locked="0" hidden="1"/>
    </xf>
    <xf numFmtId="0" fontId="22" fillId="0" borderId="13" xfId="0" applyFont="1" applyFill="1" applyBorder="1" applyAlignment="1" applyProtection="1">
      <alignment horizontal="center" vertical="center"/>
      <protection locked="0" hidden="1"/>
    </xf>
    <xf numFmtId="0" fontId="22" fillId="0" borderId="18" xfId="0" applyFont="1" applyFill="1" applyBorder="1" applyAlignment="1" applyProtection="1">
      <alignment horizontal="center" vertical="center"/>
      <protection locked="0" hidden="1"/>
    </xf>
    <xf numFmtId="0" fontId="22" fillId="0" borderId="19" xfId="0" applyFont="1" applyFill="1" applyBorder="1" applyAlignment="1" applyProtection="1">
      <alignment horizontal="center" vertical="center"/>
      <protection locked="0" hidden="1"/>
    </xf>
    <xf numFmtId="0" fontId="22" fillId="0" borderId="20" xfId="0" applyFont="1" applyFill="1" applyBorder="1" applyAlignment="1" applyProtection="1">
      <alignment horizontal="center" vertical="center"/>
      <protection locked="0" hidden="1"/>
    </xf>
    <xf numFmtId="0" fontId="22" fillId="0" borderId="14" xfId="0" applyFont="1" applyFill="1" applyBorder="1" applyProtection="1">
      <alignment vertical="center"/>
      <protection hidden="1"/>
    </xf>
    <xf numFmtId="0" fontId="22" fillId="0" borderId="11" xfId="0" applyFont="1" applyFill="1" applyBorder="1" applyProtection="1">
      <alignment vertical="center"/>
      <protection hidden="1"/>
    </xf>
    <xf numFmtId="0" fontId="22" fillId="0" borderId="18" xfId="0" applyFont="1" applyFill="1" applyBorder="1" applyProtection="1">
      <alignment vertical="center"/>
      <protection hidden="1"/>
    </xf>
    <xf numFmtId="0" fontId="22" fillId="0" borderId="19" xfId="0" applyFont="1" applyFill="1" applyBorder="1" applyProtection="1">
      <alignment vertical="center"/>
      <protection hidden="1"/>
    </xf>
    <xf numFmtId="0" fontId="22" fillId="0" borderId="20" xfId="0" applyFont="1" applyFill="1" applyBorder="1" applyProtection="1">
      <alignment vertical="center"/>
      <protection hidden="1"/>
    </xf>
    <xf numFmtId="0" fontId="22" fillId="0" borderId="14" xfId="0" applyFont="1" applyFill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horizontal="left" vertical="top" wrapText="1"/>
      <protection hidden="1"/>
    </xf>
    <xf numFmtId="0" fontId="22" fillId="0" borderId="11" xfId="0" applyFont="1" applyFill="1" applyBorder="1" applyAlignment="1" applyProtection="1">
      <alignment horizontal="left" vertical="top" wrapText="1"/>
      <protection hidden="1"/>
    </xf>
    <xf numFmtId="0" fontId="22" fillId="0" borderId="12" xfId="0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Alignment="1" applyProtection="1">
      <alignment horizontal="left" vertical="top" wrapText="1"/>
      <protection hidden="1"/>
    </xf>
    <xf numFmtId="0" fontId="22" fillId="0" borderId="13" xfId="0" applyFont="1" applyFill="1" applyBorder="1" applyAlignment="1" applyProtection="1">
      <alignment horizontal="left" vertical="top" wrapText="1"/>
      <protection hidden="1"/>
    </xf>
    <xf numFmtId="0" fontId="22" fillId="0" borderId="18" xfId="0" applyFont="1" applyFill="1" applyBorder="1" applyAlignment="1" applyProtection="1">
      <alignment horizontal="left" vertical="top" wrapText="1"/>
      <protection hidden="1"/>
    </xf>
    <xf numFmtId="0" fontId="22" fillId="0" borderId="19" xfId="0" applyFont="1" applyFill="1" applyBorder="1" applyAlignment="1" applyProtection="1">
      <alignment horizontal="left" vertical="top" wrapText="1"/>
      <protection hidden="1"/>
    </xf>
    <xf numFmtId="0" fontId="22" fillId="0" borderId="20" xfId="0" applyFont="1" applyFill="1" applyBorder="1" applyAlignment="1" applyProtection="1">
      <alignment horizontal="left" vertical="top" wrapText="1"/>
      <protection hidden="1"/>
    </xf>
    <xf numFmtId="0" fontId="22" fillId="0" borderId="18" xfId="0" applyFont="1" applyFill="1" applyBorder="1" applyAlignment="1" applyProtection="1">
      <alignment horizontal="left" vertical="center" wrapText="1"/>
      <protection hidden="1"/>
    </xf>
    <xf numFmtId="0" fontId="22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20" xfId="0" applyFont="1" applyFill="1" applyBorder="1" applyAlignment="1" applyProtection="1">
      <alignment horizontal="left" vertical="center" wrapText="1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FDB48F55-5CA3-48BB-A1C2-63C478219DB2}"/>
    <cellStyle name="Normal 2 2" xfId="44" xr:uid="{AC4171F7-4351-4245-AC29-F268F4B38D8C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6D95515A-0120-4325-B331-7C2C1C54449E}"/>
    <cellStyle name="良い" xfId="41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994"/>
  <sheetViews>
    <sheetView tabSelected="1" zoomScale="112" zoomScaleNormal="112" zoomScaleSheetLayoutView="55" workbookViewId="0">
      <selection activeCell="Q10" sqref="Q10:AN11"/>
    </sheetView>
  </sheetViews>
  <sheetFormatPr defaultColWidth="0" defaultRowHeight="13.5" zeroHeight="1" x14ac:dyDescent="0.15"/>
  <cols>
    <col min="1" max="4" width="1.625" style="26" customWidth="1"/>
    <col min="5" max="89" width="1.25" style="26" customWidth="1"/>
    <col min="90" max="105" width="1.125" style="26" customWidth="1"/>
    <col min="106" max="106" width="5.625" style="26" customWidth="1"/>
    <col min="107" max="107" width="5.625" style="1" hidden="1" customWidth="1"/>
    <col min="108" max="108" width="5.625" style="2" hidden="1" customWidth="1"/>
    <col min="109" max="109" width="10.125" style="2" hidden="1" customWidth="1"/>
    <col min="110" max="111" width="7.125" style="2" hidden="1" customWidth="1"/>
    <col min="112" max="114" width="8.75" style="2" hidden="1" customWidth="1"/>
    <col min="115" max="115" width="10.875" style="2" hidden="1" customWidth="1"/>
    <col min="116" max="116" width="7.75" style="2" hidden="1" customWidth="1"/>
    <col min="117" max="117" width="9" style="2" hidden="1" customWidth="1"/>
    <col min="118" max="118" width="14.5" style="2" hidden="1" customWidth="1"/>
    <col min="119" max="119" width="17.125" style="2" hidden="1" customWidth="1"/>
    <col min="120" max="121" width="17.125" style="1" hidden="1" customWidth="1"/>
    <col min="122" max="122" width="7.5" style="1" hidden="1" customWidth="1"/>
    <col min="123" max="123" width="8.375" style="1" hidden="1" customWidth="1"/>
    <col min="124" max="128" width="5.625" style="1" hidden="1" customWidth="1"/>
    <col min="129" max="131" width="3.625" style="1" hidden="1" customWidth="1"/>
    <col min="132" max="133" width="2.625" style="1" hidden="1" customWidth="1"/>
    <col min="134" max="16384" width="9" style="1" hidden="1"/>
  </cols>
  <sheetData>
    <row r="1" spans="5:98" ht="6" customHeight="1" x14ac:dyDescent="0.15"/>
    <row r="2" spans="5:98" ht="6" customHeight="1" x14ac:dyDescent="0.15"/>
    <row r="3" spans="5:98" ht="6" customHeight="1" x14ac:dyDescent="0.15">
      <c r="E3" s="152" t="s">
        <v>229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</row>
    <row r="4" spans="5:98" ht="6" customHeight="1" x14ac:dyDescent="0.15"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</row>
    <row r="5" spans="5:98" ht="6" customHeight="1" x14ac:dyDescent="0.15"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40" t="s">
        <v>230</v>
      </c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98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140" t="s">
        <v>56</v>
      </c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40" t="str">
        <f>IF(AH5="","？",VLOOKUP(AH5,DH19:DW25,2,0))</f>
        <v>？</v>
      </c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 t="s">
        <v>55</v>
      </c>
      <c r="BW5" s="182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5:98" ht="6" customHeight="1" x14ac:dyDescent="0.15"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82"/>
      <c r="BW6" s="182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</row>
    <row r="7" spans="5:98" ht="6" customHeight="1" x14ac:dyDescent="0.15"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5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</row>
    <row r="8" spans="5:98" ht="6" customHeight="1" x14ac:dyDescent="0.15"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</row>
    <row r="9" spans="5:98" ht="6" customHeight="1" x14ac:dyDescent="0.15"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6"/>
      <c r="AP9" s="36"/>
      <c r="AQ9" s="35"/>
      <c r="AR9" s="38"/>
      <c r="AS9" s="38"/>
      <c r="AT9" s="38"/>
      <c r="AU9" s="38"/>
      <c r="AV9" s="38"/>
      <c r="AW9" s="38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5"/>
      <c r="BI9" s="35"/>
      <c r="BJ9" s="35"/>
      <c r="BK9" s="35"/>
      <c r="BL9" s="35"/>
      <c r="BM9" s="35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</row>
    <row r="10" spans="5:98" ht="6" customHeight="1" x14ac:dyDescent="0.15">
      <c r="E10" s="35"/>
      <c r="F10" s="423" t="s">
        <v>22</v>
      </c>
      <c r="G10" s="423"/>
      <c r="H10" s="423"/>
      <c r="I10" s="423"/>
      <c r="J10" s="423"/>
      <c r="K10" s="423"/>
      <c r="L10" s="423"/>
      <c r="M10" s="423"/>
      <c r="N10" s="423"/>
      <c r="O10" s="423"/>
      <c r="P10" s="425" t="s">
        <v>23</v>
      </c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35"/>
      <c r="AP10" s="35"/>
      <c r="AQ10" s="40"/>
      <c r="AR10" s="41"/>
      <c r="AS10" s="41"/>
      <c r="AT10" s="41"/>
      <c r="AU10" s="41"/>
      <c r="AV10" s="41"/>
      <c r="AW10" s="38"/>
      <c r="AX10" s="38"/>
      <c r="AY10" s="38"/>
      <c r="AZ10" s="38"/>
      <c r="BA10" s="38"/>
      <c r="BB10" s="39"/>
      <c r="BC10" s="39"/>
      <c r="BD10" s="39"/>
      <c r="BE10" s="39"/>
      <c r="BF10" s="39"/>
      <c r="BG10" s="39"/>
      <c r="BH10" s="25"/>
      <c r="BI10" s="25"/>
      <c r="BJ10" s="25"/>
      <c r="BK10" s="25"/>
      <c r="BL10" s="25"/>
      <c r="BM10" s="25"/>
      <c r="BN10" s="429" t="s">
        <v>172</v>
      </c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</row>
    <row r="11" spans="5:98" ht="6" customHeight="1" x14ac:dyDescent="0.15">
      <c r="E11" s="35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35"/>
      <c r="AP11" s="35"/>
      <c r="AQ11" s="41"/>
      <c r="AR11" s="41"/>
      <c r="AS11" s="41"/>
      <c r="AT11" s="41"/>
      <c r="AU11" s="41"/>
      <c r="AV11" s="41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8"/>
      <c r="BJ11" s="42"/>
      <c r="BK11" s="42"/>
      <c r="BL11" s="42"/>
      <c r="BM11" s="42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</row>
    <row r="12" spans="5:98" ht="6" customHeight="1" x14ac:dyDescent="0.15">
      <c r="E12" s="35"/>
      <c r="F12" s="423" t="s">
        <v>21</v>
      </c>
      <c r="G12" s="423"/>
      <c r="H12" s="423"/>
      <c r="I12" s="423"/>
      <c r="J12" s="423"/>
      <c r="K12" s="423"/>
      <c r="L12" s="423"/>
      <c r="M12" s="423"/>
      <c r="N12" s="423"/>
      <c r="O12" s="423"/>
      <c r="P12" s="425" t="s">
        <v>25</v>
      </c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35"/>
      <c r="AP12" s="35"/>
      <c r="AQ12" s="399" t="s">
        <v>46</v>
      </c>
      <c r="AR12" s="399"/>
      <c r="AS12" s="399"/>
      <c r="AT12" s="399"/>
      <c r="AU12" s="399"/>
      <c r="AV12" s="399" t="s">
        <v>52</v>
      </c>
      <c r="AW12" s="212" t="s">
        <v>231</v>
      </c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35"/>
      <c r="BO12" s="43"/>
      <c r="BP12" s="43"/>
      <c r="BQ12" s="43"/>
      <c r="BR12" s="43"/>
      <c r="BS12" s="43"/>
      <c r="BT12" s="43"/>
      <c r="BU12" s="43"/>
      <c r="BV12" s="43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43"/>
      <c r="CJ12" s="43"/>
      <c r="CK12" s="43"/>
    </row>
    <row r="13" spans="5:98" ht="6" customHeight="1" x14ac:dyDescent="0.15">
      <c r="E13" s="35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6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35"/>
      <c r="AP13" s="35"/>
      <c r="AQ13" s="430"/>
      <c r="AR13" s="430"/>
      <c r="AS13" s="430"/>
      <c r="AT13" s="430"/>
      <c r="AU13" s="430"/>
      <c r="AV13" s="430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42"/>
      <c r="BO13" s="43"/>
      <c r="BP13" s="43"/>
      <c r="BQ13" s="43"/>
      <c r="BR13" s="43"/>
      <c r="BS13" s="43"/>
      <c r="BT13" s="43"/>
      <c r="BU13" s="43"/>
      <c r="BV13" s="43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43"/>
      <c r="CJ13" s="43"/>
      <c r="CK13" s="43"/>
    </row>
    <row r="14" spans="5:98" ht="6" customHeight="1" x14ac:dyDescent="0.1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130" t="s">
        <v>20</v>
      </c>
      <c r="BP14" s="130"/>
      <c r="BQ14" s="130"/>
      <c r="BR14" s="130"/>
      <c r="BS14" s="130"/>
      <c r="BT14" s="130"/>
      <c r="BU14" s="130"/>
      <c r="BV14" s="130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0" t="s">
        <v>36</v>
      </c>
      <c r="CJ14" s="130"/>
      <c r="CK14" s="130"/>
    </row>
    <row r="15" spans="5:98" ht="6" customHeight="1" x14ac:dyDescent="0.15"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31"/>
      <c r="BP15" s="131"/>
      <c r="BQ15" s="131"/>
      <c r="BR15" s="131"/>
      <c r="BS15" s="131"/>
      <c r="BT15" s="131"/>
      <c r="BU15" s="131"/>
      <c r="BV15" s="131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1"/>
      <c r="CJ15" s="131"/>
      <c r="CK15" s="131"/>
    </row>
    <row r="16" spans="5:98" ht="6" customHeight="1" x14ac:dyDescent="0.15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5"/>
      <c r="CT16" s="28"/>
    </row>
    <row r="17" spans="5:132" ht="6" customHeight="1" x14ac:dyDescent="0.15"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8"/>
      <c r="DV17" s="3"/>
    </row>
    <row r="18" spans="5:132" ht="6" customHeight="1" x14ac:dyDescent="0.15">
      <c r="E18" s="238" t="s">
        <v>0</v>
      </c>
      <c r="F18" s="239"/>
      <c r="G18" s="239"/>
      <c r="H18" s="239"/>
      <c r="I18" s="239"/>
      <c r="J18" s="239"/>
      <c r="K18" s="239"/>
      <c r="L18" s="240"/>
      <c r="M18" s="247" t="s">
        <v>1</v>
      </c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7" t="s">
        <v>4</v>
      </c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7" t="s">
        <v>3</v>
      </c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466" t="s">
        <v>5</v>
      </c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49" t="s">
        <v>6</v>
      </c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250"/>
      <c r="DX18" s="5"/>
    </row>
    <row r="19" spans="5:132" ht="15" customHeight="1" x14ac:dyDescent="0.15">
      <c r="E19" s="241"/>
      <c r="F19" s="242"/>
      <c r="G19" s="242"/>
      <c r="H19" s="242"/>
      <c r="I19" s="242"/>
      <c r="J19" s="242"/>
      <c r="K19" s="242"/>
      <c r="L19" s="243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253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254"/>
      <c r="DD19" s="6" t="s">
        <v>51</v>
      </c>
      <c r="DE19" s="6">
        <v>1</v>
      </c>
      <c r="DF19" s="6">
        <v>1</v>
      </c>
      <c r="DG19" s="6">
        <v>120</v>
      </c>
      <c r="DH19" s="7"/>
      <c r="DI19" s="6" t="s">
        <v>56</v>
      </c>
      <c r="DJ19" s="6" t="s">
        <v>64</v>
      </c>
      <c r="DK19" s="6" t="s">
        <v>68</v>
      </c>
      <c r="DL19" s="6" t="s">
        <v>71</v>
      </c>
      <c r="DM19" s="6" t="s">
        <v>70</v>
      </c>
      <c r="DN19" s="6"/>
      <c r="DO19" s="6" t="s">
        <v>72</v>
      </c>
      <c r="DP19" s="6" t="s">
        <v>73</v>
      </c>
      <c r="DQ19" s="6" t="s">
        <v>141</v>
      </c>
      <c r="DR19" s="6"/>
      <c r="DS19" s="6"/>
      <c r="DT19" s="6" t="s">
        <v>168</v>
      </c>
      <c r="DU19" s="6"/>
      <c r="DV19" s="6"/>
      <c r="DW19" s="6" t="s">
        <v>78</v>
      </c>
      <c r="DY19" s="3"/>
      <c r="DZ19" s="3"/>
      <c r="EB19" s="5"/>
    </row>
    <row r="20" spans="5:132" ht="6" customHeight="1" x14ac:dyDescent="0.15">
      <c r="E20" s="241"/>
      <c r="F20" s="242"/>
      <c r="G20" s="242"/>
      <c r="H20" s="242"/>
      <c r="I20" s="242"/>
      <c r="J20" s="242"/>
      <c r="K20" s="242"/>
      <c r="L20" s="243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0" t="s">
        <v>12</v>
      </c>
      <c r="BX20" s="461"/>
      <c r="BY20" s="461"/>
      <c r="BZ20" s="461"/>
      <c r="CA20" s="462"/>
      <c r="CB20" s="451" t="s">
        <v>129</v>
      </c>
      <c r="CC20" s="452"/>
      <c r="CD20" s="452"/>
      <c r="CE20" s="452"/>
      <c r="CF20" s="453"/>
      <c r="CG20" s="464" t="s">
        <v>13</v>
      </c>
      <c r="CH20" s="461"/>
      <c r="CI20" s="461"/>
      <c r="CJ20" s="462"/>
      <c r="CK20" s="465"/>
      <c r="DD20" s="6"/>
      <c r="DE20" s="6">
        <v>2</v>
      </c>
      <c r="DF20" s="6">
        <v>2</v>
      </c>
      <c r="DG20" s="6">
        <v>150</v>
      </c>
      <c r="DH20" s="6" t="s">
        <v>212</v>
      </c>
      <c r="DI20" s="6" t="s">
        <v>197</v>
      </c>
      <c r="DJ20" s="6" t="s">
        <v>111</v>
      </c>
      <c r="DK20" s="6" t="s">
        <v>198</v>
      </c>
      <c r="DL20" s="8" t="s">
        <v>112</v>
      </c>
      <c r="DM20" s="6">
        <v>160</v>
      </c>
      <c r="DN20" s="6" t="s">
        <v>165</v>
      </c>
      <c r="DO20" s="6" t="s">
        <v>166</v>
      </c>
      <c r="DP20" s="6" t="s">
        <v>167</v>
      </c>
      <c r="DQ20" s="6" t="s">
        <v>137</v>
      </c>
      <c r="DR20" s="6">
        <v>1000</v>
      </c>
      <c r="DS20" s="6">
        <v>10</v>
      </c>
      <c r="DT20" s="6" t="s">
        <v>138</v>
      </c>
      <c r="DU20" s="6">
        <v>1000</v>
      </c>
      <c r="DV20" s="6">
        <v>10</v>
      </c>
      <c r="DW20" s="6">
        <v>750</v>
      </c>
      <c r="EB20" s="5"/>
    </row>
    <row r="21" spans="5:132" ht="6" customHeight="1" x14ac:dyDescent="0.15">
      <c r="E21" s="241"/>
      <c r="F21" s="242"/>
      <c r="G21" s="242"/>
      <c r="H21" s="242"/>
      <c r="I21" s="242"/>
      <c r="J21" s="242"/>
      <c r="K21" s="242"/>
      <c r="L21" s="243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0"/>
      <c r="BX21" s="461"/>
      <c r="BY21" s="461"/>
      <c r="BZ21" s="461"/>
      <c r="CA21" s="462"/>
      <c r="CB21" s="454"/>
      <c r="CC21" s="455"/>
      <c r="CD21" s="455"/>
      <c r="CE21" s="455"/>
      <c r="CF21" s="456"/>
      <c r="CG21" s="464"/>
      <c r="CH21" s="461"/>
      <c r="CI21" s="461"/>
      <c r="CJ21" s="462"/>
      <c r="CK21" s="465"/>
      <c r="DE21" s="6">
        <v>3</v>
      </c>
      <c r="DF21" s="6">
        <v>3</v>
      </c>
      <c r="DG21" s="6">
        <v>180</v>
      </c>
      <c r="DH21" s="6" t="s">
        <v>213</v>
      </c>
      <c r="DI21" s="6" t="s">
        <v>199</v>
      </c>
      <c r="DJ21" s="6" t="s">
        <v>111</v>
      </c>
      <c r="DK21" s="6" t="s">
        <v>198</v>
      </c>
      <c r="DL21" s="8" t="s">
        <v>112</v>
      </c>
      <c r="DM21" s="6">
        <v>160</v>
      </c>
      <c r="DN21" s="6" t="s">
        <v>164</v>
      </c>
      <c r="DO21" s="6" t="s">
        <v>166</v>
      </c>
      <c r="DP21" s="6" t="s">
        <v>167</v>
      </c>
      <c r="DQ21" s="6" t="s">
        <v>137</v>
      </c>
      <c r="DR21" s="6">
        <v>1000</v>
      </c>
      <c r="DS21" s="6">
        <v>10</v>
      </c>
      <c r="DT21" s="6" t="s">
        <v>138</v>
      </c>
      <c r="DU21" s="6">
        <v>1000</v>
      </c>
      <c r="DV21" s="6">
        <v>10</v>
      </c>
      <c r="DW21" s="6">
        <v>750</v>
      </c>
      <c r="EB21" s="5"/>
    </row>
    <row r="22" spans="5:132" ht="6" customHeight="1" x14ac:dyDescent="0.15">
      <c r="E22" s="244"/>
      <c r="F22" s="245"/>
      <c r="G22" s="245"/>
      <c r="H22" s="245"/>
      <c r="I22" s="245"/>
      <c r="J22" s="245"/>
      <c r="K22" s="245"/>
      <c r="L22" s="246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3"/>
      <c r="BX22" s="461"/>
      <c r="BY22" s="461"/>
      <c r="BZ22" s="461"/>
      <c r="CA22" s="462"/>
      <c r="CB22" s="457"/>
      <c r="CC22" s="458"/>
      <c r="CD22" s="458"/>
      <c r="CE22" s="458"/>
      <c r="CF22" s="459"/>
      <c r="CG22" s="461"/>
      <c r="CH22" s="461"/>
      <c r="CI22" s="461"/>
      <c r="CJ22" s="462"/>
      <c r="CK22" s="465"/>
      <c r="DE22" s="6">
        <v>4</v>
      </c>
      <c r="DF22" s="6">
        <v>4</v>
      </c>
      <c r="DG22" s="6">
        <v>210</v>
      </c>
      <c r="DH22" s="6" t="s">
        <v>110</v>
      </c>
      <c r="DI22" s="6" t="s">
        <v>118</v>
      </c>
      <c r="DJ22" s="6" t="s">
        <v>111</v>
      </c>
      <c r="DK22" s="6" t="s">
        <v>198</v>
      </c>
      <c r="DL22" s="8" t="s">
        <v>112</v>
      </c>
      <c r="DM22" s="6">
        <v>160</v>
      </c>
      <c r="DN22" s="6" t="s">
        <v>164</v>
      </c>
      <c r="DO22" s="6" t="s">
        <v>166</v>
      </c>
      <c r="DP22" s="6" t="s">
        <v>167</v>
      </c>
      <c r="DQ22" s="6" t="s">
        <v>137</v>
      </c>
      <c r="DR22" s="6">
        <v>1000</v>
      </c>
      <c r="DS22" s="6">
        <v>10</v>
      </c>
      <c r="DT22" s="6" t="s">
        <v>138</v>
      </c>
      <c r="DU22" s="6">
        <v>1000</v>
      </c>
      <c r="DV22" s="6">
        <v>10</v>
      </c>
      <c r="DW22" s="6">
        <v>750</v>
      </c>
    </row>
    <row r="23" spans="5:132" ht="6.95" customHeight="1" x14ac:dyDescent="0.15">
      <c r="E23" s="157" t="s">
        <v>26</v>
      </c>
      <c r="F23" s="166"/>
      <c r="G23" s="255" t="s">
        <v>126</v>
      </c>
      <c r="H23" s="264"/>
      <c r="I23" s="264"/>
      <c r="J23" s="264"/>
      <c r="K23" s="264"/>
      <c r="L23" s="265"/>
      <c r="M23" s="286" t="s">
        <v>123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535" t="s">
        <v>143</v>
      </c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232" t="str">
        <f>IF(AH5="","?",VLOOKUP(AH5,DH20:DW27,7,FALSE))</f>
        <v>?</v>
      </c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4"/>
      <c r="BH23" s="478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80"/>
      <c r="BW23" s="196"/>
      <c r="BX23" s="196"/>
      <c r="BY23" s="196"/>
      <c r="BZ23" s="196"/>
      <c r="CA23" s="202"/>
      <c r="CB23" s="136" t="s">
        <v>49</v>
      </c>
      <c r="CC23" s="179"/>
      <c r="CD23" s="179"/>
      <c r="CE23" s="179"/>
      <c r="CF23" s="180"/>
      <c r="CG23" s="415"/>
      <c r="CH23" s="196"/>
      <c r="CI23" s="196"/>
      <c r="CJ23" s="196"/>
      <c r="CK23" s="197"/>
      <c r="CL23" s="134" t="s">
        <v>33</v>
      </c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D23" s="6" t="s">
        <v>105</v>
      </c>
      <c r="DE23" s="6">
        <v>5</v>
      </c>
      <c r="DF23" s="6">
        <v>5</v>
      </c>
      <c r="DG23" s="6">
        <v>240</v>
      </c>
      <c r="DH23" s="6" t="s">
        <v>113</v>
      </c>
      <c r="DI23" s="6" t="s">
        <v>114</v>
      </c>
      <c r="DJ23" s="6" t="s">
        <v>111</v>
      </c>
      <c r="DK23" s="6" t="s">
        <v>198</v>
      </c>
      <c r="DL23" s="8" t="s">
        <v>112</v>
      </c>
      <c r="DM23" s="6">
        <v>160</v>
      </c>
      <c r="DN23" s="6" t="s">
        <v>164</v>
      </c>
      <c r="DO23" s="6" t="s">
        <v>166</v>
      </c>
      <c r="DP23" s="6" t="s">
        <v>167</v>
      </c>
      <c r="DQ23" s="6" t="s">
        <v>137</v>
      </c>
      <c r="DR23" s="6">
        <v>1000</v>
      </c>
      <c r="DS23" s="6">
        <v>10</v>
      </c>
      <c r="DT23" s="6" t="s">
        <v>138</v>
      </c>
      <c r="DU23" s="6">
        <v>1000</v>
      </c>
      <c r="DV23" s="6">
        <v>10</v>
      </c>
      <c r="DW23" s="6">
        <v>750</v>
      </c>
    </row>
    <row r="24" spans="5:132" ht="6.95" customHeight="1" x14ac:dyDescent="0.15">
      <c r="E24" s="167"/>
      <c r="F24" s="168"/>
      <c r="G24" s="266"/>
      <c r="H24" s="267"/>
      <c r="I24" s="267"/>
      <c r="J24" s="267"/>
      <c r="K24" s="267"/>
      <c r="L24" s="268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232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4"/>
      <c r="BH24" s="481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3"/>
      <c r="BW24" s="198"/>
      <c r="BX24" s="198"/>
      <c r="BY24" s="198"/>
      <c r="BZ24" s="198"/>
      <c r="CA24" s="203"/>
      <c r="CB24" s="181"/>
      <c r="CC24" s="182"/>
      <c r="CD24" s="182"/>
      <c r="CE24" s="182"/>
      <c r="CF24" s="183"/>
      <c r="CG24" s="416"/>
      <c r="CH24" s="198"/>
      <c r="CI24" s="198"/>
      <c r="CJ24" s="198"/>
      <c r="CK24" s="199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D24" s="6" t="s">
        <v>53</v>
      </c>
      <c r="DE24" s="6">
        <v>6</v>
      </c>
      <c r="DF24" s="6">
        <v>6</v>
      </c>
      <c r="DG24" s="6">
        <v>360</v>
      </c>
      <c r="DH24" s="6" t="s">
        <v>131</v>
      </c>
      <c r="DI24" s="6" t="s">
        <v>132</v>
      </c>
      <c r="DJ24" s="6" t="s">
        <v>133</v>
      </c>
      <c r="DK24" s="6" t="s">
        <v>198</v>
      </c>
      <c r="DL24" s="8" t="s">
        <v>112</v>
      </c>
      <c r="DM24" s="6">
        <v>160</v>
      </c>
      <c r="DN24" s="6" t="s">
        <v>164</v>
      </c>
      <c r="DO24" s="6" t="s">
        <v>166</v>
      </c>
      <c r="DP24" s="6" t="s">
        <v>167</v>
      </c>
      <c r="DQ24" s="6" t="s">
        <v>137</v>
      </c>
      <c r="DR24" s="6">
        <v>1000</v>
      </c>
      <c r="DS24" s="6">
        <v>10</v>
      </c>
      <c r="DT24" s="6" t="s">
        <v>214</v>
      </c>
      <c r="DU24" s="6">
        <v>500</v>
      </c>
      <c r="DV24" s="6">
        <v>10</v>
      </c>
      <c r="DW24" s="6">
        <v>750</v>
      </c>
    </row>
    <row r="25" spans="5:132" ht="6.95" customHeight="1" x14ac:dyDescent="0.15">
      <c r="E25" s="167"/>
      <c r="F25" s="168"/>
      <c r="G25" s="266"/>
      <c r="H25" s="267"/>
      <c r="I25" s="267"/>
      <c r="J25" s="267"/>
      <c r="K25" s="267"/>
      <c r="L25" s="268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232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4"/>
      <c r="BH25" s="481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3"/>
      <c r="BW25" s="198"/>
      <c r="BX25" s="198"/>
      <c r="BY25" s="198"/>
      <c r="BZ25" s="198"/>
      <c r="CA25" s="203"/>
      <c r="CB25" s="181"/>
      <c r="CC25" s="182"/>
      <c r="CD25" s="182"/>
      <c r="CE25" s="182"/>
      <c r="CF25" s="183"/>
      <c r="CG25" s="416"/>
      <c r="CH25" s="198"/>
      <c r="CI25" s="198"/>
      <c r="CJ25" s="198"/>
      <c r="CK25" s="199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D25" s="6" t="s">
        <v>130</v>
      </c>
      <c r="DE25" s="6">
        <v>7</v>
      </c>
      <c r="DF25" s="6">
        <v>7</v>
      </c>
      <c r="DG25" s="6">
        <v>420</v>
      </c>
      <c r="DH25" s="6" t="s">
        <v>136</v>
      </c>
      <c r="DI25" s="6" t="s">
        <v>134</v>
      </c>
      <c r="DJ25" s="6" t="s">
        <v>135</v>
      </c>
      <c r="DK25" s="6" t="s">
        <v>198</v>
      </c>
      <c r="DL25" s="8" t="s">
        <v>112</v>
      </c>
      <c r="DM25" s="6">
        <v>160</v>
      </c>
      <c r="DN25" s="6" t="s">
        <v>164</v>
      </c>
      <c r="DO25" s="6" t="s">
        <v>166</v>
      </c>
      <c r="DP25" s="6" t="s">
        <v>167</v>
      </c>
      <c r="DQ25" s="6" t="s">
        <v>137</v>
      </c>
      <c r="DR25" s="6">
        <v>1000</v>
      </c>
      <c r="DS25" s="6">
        <v>10</v>
      </c>
      <c r="DT25" s="6" t="s">
        <v>214</v>
      </c>
      <c r="DU25" s="6">
        <v>500</v>
      </c>
      <c r="DV25" s="6">
        <v>10</v>
      </c>
      <c r="DW25" s="6">
        <v>750</v>
      </c>
    </row>
    <row r="26" spans="5:132" ht="6.95" customHeight="1" x14ac:dyDescent="0.15">
      <c r="E26" s="167"/>
      <c r="F26" s="168"/>
      <c r="G26" s="266"/>
      <c r="H26" s="267"/>
      <c r="I26" s="267"/>
      <c r="J26" s="267"/>
      <c r="K26" s="267"/>
      <c r="L26" s="268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232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4"/>
      <c r="BH26" s="481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198"/>
      <c r="BX26" s="198"/>
      <c r="BY26" s="198"/>
      <c r="BZ26" s="198"/>
      <c r="CA26" s="203"/>
      <c r="CB26" s="181"/>
      <c r="CC26" s="182"/>
      <c r="CD26" s="182"/>
      <c r="CE26" s="182"/>
      <c r="CF26" s="183"/>
      <c r="CG26" s="416"/>
      <c r="CH26" s="198"/>
      <c r="CI26" s="198"/>
      <c r="CJ26" s="198"/>
      <c r="CK26" s="199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D26" s="6"/>
      <c r="DE26" s="6">
        <v>8</v>
      </c>
      <c r="DF26" s="6">
        <v>8</v>
      </c>
      <c r="DG26" s="6">
        <v>480</v>
      </c>
      <c r="DH26" s="6"/>
      <c r="DI26" s="6"/>
      <c r="DJ26" s="6"/>
      <c r="DK26" s="6"/>
      <c r="DL26" s="8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</row>
    <row r="27" spans="5:132" ht="6.95" customHeight="1" x14ac:dyDescent="0.15">
      <c r="E27" s="167"/>
      <c r="F27" s="168"/>
      <c r="G27" s="266"/>
      <c r="H27" s="267"/>
      <c r="I27" s="267"/>
      <c r="J27" s="267"/>
      <c r="K27" s="267"/>
      <c r="L27" s="268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235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7"/>
      <c r="BH27" s="484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6"/>
      <c r="BW27" s="200"/>
      <c r="BX27" s="200"/>
      <c r="BY27" s="200"/>
      <c r="BZ27" s="200"/>
      <c r="CA27" s="204"/>
      <c r="CB27" s="184"/>
      <c r="CC27" s="185"/>
      <c r="CD27" s="185"/>
      <c r="CE27" s="185"/>
      <c r="CF27" s="186"/>
      <c r="CG27" s="417"/>
      <c r="CH27" s="200"/>
      <c r="CI27" s="200"/>
      <c r="CJ27" s="200"/>
      <c r="CK27" s="201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E27" s="6">
        <v>9</v>
      </c>
      <c r="DF27" s="6">
        <v>9</v>
      </c>
      <c r="DG27" s="6"/>
      <c r="DH27" s="6"/>
      <c r="DI27" s="6"/>
      <c r="DJ27" s="6"/>
      <c r="DK27" s="6"/>
      <c r="DL27" s="8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</row>
    <row r="28" spans="5:132" ht="6.95" customHeight="1" x14ac:dyDescent="0.15">
      <c r="E28" s="167"/>
      <c r="F28" s="168"/>
      <c r="G28" s="266"/>
      <c r="H28" s="267"/>
      <c r="I28" s="267"/>
      <c r="J28" s="267"/>
      <c r="K28" s="267"/>
      <c r="L28" s="268"/>
      <c r="M28" s="281" t="s">
        <v>157</v>
      </c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539" t="s">
        <v>144</v>
      </c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1"/>
      <c r="AK28" s="272" t="s">
        <v>39</v>
      </c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4"/>
      <c r="BH28" s="272" t="s">
        <v>142</v>
      </c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81"/>
      <c r="BW28" s="137" t="str">
        <f>IF(BI31="","",(IF(BI31=AS31,"○","")))</f>
        <v/>
      </c>
      <c r="BX28" s="137"/>
      <c r="BY28" s="137"/>
      <c r="BZ28" s="137"/>
      <c r="CA28" s="138"/>
      <c r="CB28" s="136" t="s">
        <v>50</v>
      </c>
      <c r="CC28" s="179"/>
      <c r="CD28" s="179"/>
      <c r="CE28" s="179"/>
      <c r="CF28" s="180"/>
      <c r="CG28" s="136" t="str">
        <f>IF(BI31="","",(IF(NOT(BI31=AS31),"○","")))</f>
        <v/>
      </c>
      <c r="CH28" s="137"/>
      <c r="CI28" s="137"/>
      <c r="CJ28" s="137"/>
      <c r="CK28" s="145"/>
      <c r="CL28" s="135" t="s">
        <v>40</v>
      </c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E28" s="6">
        <v>10</v>
      </c>
      <c r="DF28" s="6">
        <v>10</v>
      </c>
      <c r="DG28" s="6"/>
    </row>
    <row r="29" spans="5:132" ht="6.95" customHeight="1" x14ac:dyDescent="0.15">
      <c r="E29" s="167"/>
      <c r="F29" s="168"/>
      <c r="G29" s="266"/>
      <c r="H29" s="267"/>
      <c r="I29" s="267"/>
      <c r="J29" s="267"/>
      <c r="K29" s="267"/>
      <c r="L29" s="268"/>
      <c r="M29" s="283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542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4"/>
      <c r="AK29" s="275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7"/>
      <c r="BH29" s="275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72"/>
      <c r="BW29" s="140"/>
      <c r="BX29" s="140"/>
      <c r="BY29" s="140"/>
      <c r="BZ29" s="140"/>
      <c r="CA29" s="141"/>
      <c r="CB29" s="139"/>
      <c r="CC29" s="182"/>
      <c r="CD29" s="182"/>
      <c r="CE29" s="182"/>
      <c r="CF29" s="183"/>
      <c r="CG29" s="139"/>
      <c r="CH29" s="140"/>
      <c r="CI29" s="140"/>
      <c r="CJ29" s="140"/>
      <c r="CK29" s="146"/>
      <c r="CL29" s="135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E29" s="6">
        <v>11</v>
      </c>
      <c r="DF29" s="6">
        <v>11</v>
      </c>
      <c r="DG29" s="6"/>
    </row>
    <row r="30" spans="5:132" ht="6.95" customHeight="1" x14ac:dyDescent="0.15">
      <c r="E30" s="167"/>
      <c r="F30" s="168"/>
      <c r="G30" s="266"/>
      <c r="H30" s="267"/>
      <c r="I30" s="267"/>
      <c r="J30" s="267"/>
      <c r="K30" s="267"/>
      <c r="L30" s="268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542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4"/>
      <c r="AK30" s="275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7"/>
      <c r="BH30" s="275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72"/>
      <c r="BW30" s="140"/>
      <c r="BX30" s="140"/>
      <c r="BY30" s="140"/>
      <c r="BZ30" s="140"/>
      <c r="CA30" s="141"/>
      <c r="CB30" s="181"/>
      <c r="CC30" s="182"/>
      <c r="CD30" s="182"/>
      <c r="CE30" s="182"/>
      <c r="CF30" s="183"/>
      <c r="CG30" s="139"/>
      <c r="CH30" s="140"/>
      <c r="CI30" s="140"/>
      <c r="CJ30" s="140"/>
      <c r="CK30" s="146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E30" s="6">
        <v>12</v>
      </c>
      <c r="DF30" s="6">
        <v>12</v>
      </c>
      <c r="DG30" s="6"/>
    </row>
    <row r="31" spans="5:132" ht="6.95" customHeight="1" x14ac:dyDescent="0.15">
      <c r="E31" s="167"/>
      <c r="F31" s="168"/>
      <c r="G31" s="266"/>
      <c r="H31" s="267"/>
      <c r="I31" s="267"/>
      <c r="J31" s="267"/>
      <c r="K31" s="267"/>
      <c r="L31" s="268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542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4"/>
      <c r="AK31" s="218" t="s">
        <v>67</v>
      </c>
      <c r="AL31" s="130"/>
      <c r="AM31" s="130"/>
      <c r="AN31" s="130"/>
      <c r="AO31" s="130"/>
      <c r="AP31" s="130"/>
      <c r="AQ31" s="130"/>
      <c r="AR31" s="130"/>
      <c r="AS31" s="130" t="str">
        <f>IF(AH5="","?",VLOOKUP(AH5,DH20:DW25,3,FALSE))</f>
        <v>?</v>
      </c>
      <c r="AT31" s="130"/>
      <c r="AU31" s="130"/>
      <c r="AV31" s="130"/>
      <c r="AW31" s="130"/>
      <c r="AX31" s="130"/>
      <c r="AY31" s="130"/>
      <c r="AZ31" s="130"/>
      <c r="BA31" s="130"/>
      <c r="BB31" s="130"/>
      <c r="BC31" s="49"/>
      <c r="BD31" s="49"/>
      <c r="BE31" s="49"/>
      <c r="BF31" s="49"/>
      <c r="BG31" s="50"/>
      <c r="BH31" s="56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43"/>
      <c r="BU31" s="43"/>
      <c r="BV31" s="57"/>
      <c r="BW31" s="140"/>
      <c r="BX31" s="140"/>
      <c r="BY31" s="140"/>
      <c r="BZ31" s="140"/>
      <c r="CA31" s="141"/>
      <c r="CB31" s="181"/>
      <c r="CC31" s="182"/>
      <c r="CD31" s="182"/>
      <c r="CE31" s="182"/>
      <c r="CF31" s="183"/>
      <c r="CG31" s="139"/>
      <c r="CH31" s="140"/>
      <c r="CI31" s="140"/>
      <c r="CJ31" s="140"/>
      <c r="CK31" s="146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E31" s="6">
        <v>13</v>
      </c>
      <c r="DF31" s="6">
        <v>13</v>
      </c>
      <c r="DG31" s="6"/>
    </row>
    <row r="32" spans="5:132" ht="6.95" customHeight="1" x14ac:dyDescent="0.15">
      <c r="E32" s="167"/>
      <c r="F32" s="168"/>
      <c r="G32" s="266"/>
      <c r="H32" s="267"/>
      <c r="I32" s="267"/>
      <c r="J32" s="267"/>
      <c r="K32" s="267"/>
      <c r="L32" s="268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545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  <c r="AJ32" s="547"/>
      <c r="AK32" s="421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51"/>
      <c r="BD32" s="51"/>
      <c r="BE32" s="51"/>
      <c r="BF32" s="51"/>
      <c r="BG32" s="52"/>
      <c r="BH32" s="73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74"/>
      <c r="BU32" s="74"/>
      <c r="BV32" s="79"/>
      <c r="BW32" s="143"/>
      <c r="BX32" s="143"/>
      <c r="BY32" s="143"/>
      <c r="BZ32" s="143"/>
      <c r="CA32" s="144"/>
      <c r="CB32" s="184"/>
      <c r="CC32" s="185"/>
      <c r="CD32" s="185"/>
      <c r="CE32" s="185"/>
      <c r="CF32" s="186"/>
      <c r="CG32" s="142"/>
      <c r="CH32" s="143"/>
      <c r="CI32" s="143"/>
      <c r="CJ32" s="143"/>
      <c r="CK32" s="147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D32" s="6" t="s">
        <v>80</v>
      </c>
      <c r="DE32" s="6">
        <v>14</v>
      </c>
      <c r="DF32" s="6">
        <v>14</v>
      </c>
      <c r="DG32" s="6"/>
    </row>
    <row r="33" spans="5:111" ht="6.95" customHeight="1" x14ac:dyDescent="0.15">
      <c r="E33" s="167"/>
      <c r="F33" s="168"/>
      <c r="G33" s="266"/>
      <c r="H33" s="267"/>
      <c r="I33" s="267"/>
      <c r="J33" s="267"/>
      <c r="K33" s="267"/>
      <c r="L33" s="268"/>
      <c r="M33" s="229" t="s">
        <v>158</v>
      </c>
      <c r="N33" s="230"/>
      <c r="O33" s="230"/>
      <c r="P33" s="230"/>
      <c r="Q33" s="230"/>
      <c r="R33" s="230"/>
      <c r="S33" s="230"/>
      <c r="T33" s="230"/>
      <c r="U33" s="230"/>
      <c r="V33" s="230"/>
      <c r="W33" s="231"/>
      <c r="X33" s="539" t="s">
        <v>145</v>
      </c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1"/>
      <c r="AK33" s="229" t="s">
        <v>169</v>
      </c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1"/>
      <c r="BH33" s="418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19"/>
      <c r="BU33" s="419"/>
      <c r="BV33" s="420"/>
      <c r="BW33" s="196"/>
      <c r="BX33" s="196"/>
      <c r="BY33" s="196"/>
      <c r="BZ33" s="196"/>
      <c r="CA33" s="202"/>
      <c r="CB33" s="468" t="s">
        <v>50</v>
      </c>
      <c r="CC33" s="419"/>
      <c r="CD33" s="419"/>
      <c r="CE33" s="419"/>
      <c r="CF33" s="469"/>
      <c r="CG33" s="415"/>
      <c r="CH33" s="196"/>
      <c r="CI33" s="196"/>
      <c r="CJ33" s="196"/>
      <c r="CK33" s="197"/>
      <c r="CL33" s="134" t="s">
        <v>33</v>
      </c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D33" s="6">
        <v>1</v>
      </c>
      <c r="DE33" s="6">
        <v>15</v>
      </c>
      <c r="DF33" s="6">
        <v>15</v>
      </c>
      <c r="DG33" s="6"/>
    </row>
    <row r="34" spans="5:111" ht="6.95" customHeight="1" x14ac:dyDescent="0.15">
      <c r="E34" s="167"/>
      <c r="F34" s="168"/>
      <c r="G34" s="266"/>
      <c r="H34" s="267"/>
      <c r="I34" s="267"/>
      <c r="J34" s="267"/>
      <c r="K34" s="267"/>
      <c r="L34" s="268"/>
      <c r="M34" s="232"/>
      <c r="N34" s="233"/>
      <c r="O34" s="233"/>
      <c r="P34" s="233"/>
      <c r="Q34" s="233"/>
      <c r="R34" s="233"/>
      <c r="S34" s="233"/>
      <c r="T34" s="233"/>
      <c r="U34" s="233"/>
      <c r="V34" s="233"/>
      <c r="W34" s="234"/>
      <c r="X34" s="542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4"/>
      <c r="AK34" s="232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4"/>
      <c r="BH34" s="218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219"/>
      <c r="BW34" s="198"/>
      <c r="BX34" s="198"/>
      <c r="BY34" s="198"/>
      <c r="BZ34" s="198"/>
      <c r="CA34" s="203"/>
      <c r="CB34" s="470"/>
      <c r="CC34" s="130"/>
      <c r="CD34" s="130"/>
      <c r="CE34" s="130"/>
      <c r="CF34" s="471"/>
      <c r="CG34" s="416"/>
      <c r="CH34" s="198"/>
      <c r="CI34" s="198"/>
      <c r="CJ34" s="198"/>
      <c r="CK34" s="199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D34" s="6">
        <v>2</v>
      </c>
      <c r="DE34" s="6">
        <v>16</v>
      </c>
      <c r="DF34" s="6">
        <v>16</v>
      </c>
      <c r="DG34" s="6"/>
    </row>
    <row r="35" spans="5:111" ht="6.95" customHeight="1" x14ac:dyDescent="0.15">
      <c r="E35" s="167"/>
      <c r="F35" s="168"/>
      <c r="G35" s="266"/>
      <c r="H35" s="267"/>
      <c r="I35" s="267"/>
      <c r="J35" s="267"/>
      <c r="K35" s="267"/>
      <c r="L35" s="268"/>
      <c r="M35" s="232"/>
      <c r="N35" s="233"/>
      <c r="O35" s="233"/>
      <c r="P35" s="233"/>
      <c r="Q35" s="233"/>
      <c r="R35" s="233"/>
      <c r="S35" s="233"/>
      <c r="T35" s="233"/>
      <c r="U35" s="233"/>
      <c r="V35" s="233"/>
      <c r="W35" s="234"/>
      <c r="X35" s="542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4"/>
      <c r="AK35" s="232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4"/>
      <c r="BH35" s="218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219"/>
      <c r="BW35" s="198"/>
      <c r="BX35" s="198"/>
      <c r="BY35" s="198"/>
      <c r="BZ35" s="198"/>
      <c r="CA35" s="203"/>
      <c r="CB35" s="470"/>
      <c r="CC35" s="130"/>
      <c r="CD35" s="130"/>
      <c r="CE35" s="130"/>
      <c r="CF35" s="471"/>
      <c r="CG35" s="416"/>
      <c r="CH35" s="198"/>
      <c r="CI35" s="198"/>
      <c r="CJ35" s="198"/>
      <c r="CK35" s="199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D35" s="6">
        <v>3</v>
      </c>
      <c r="DE35" s="6">
        <v>17</v>
      </c>
      <c r="DF35" s="6">
        <v>17</v>
      </c>
      <c r="DG35" s="6"/>
    </row>
    <row r="36" spans="5:111" ht="6.95" customHeight="1" x14ac:dyDescent="0.15">
      <c r="E36" s="167"/>
      <c r="F36" s="168"/>
      <c r="G36" s="266"/>
      <c r="H36" s="267"/>
      <c r="I36" s="267"/>
      <c r="J36" s="267"/>
      <c r="K36" s="267"/>
      <c r="L36" s="268"/>
      <c r="M36" s="232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542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4"/>
      <c r="AK36" s="232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4"/>
      <c r="BH36" s="218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219"/>
      <c r="BW36" s="198"/>
      <c r="BX36" s="198"/>
      <c r="BY36" s="198"/>
      <c r="BZ36" s="198"/>
      <c r="CA36" s="203"/>
      <c r="CB36" s="470"/>
      <c r="CC36" s="130"/>
      <c r="CD36" s="130"/>
      <c r="CE36" s="130"/>
      <c r="CF36" s="471"/>
      <c r="CG36" s="416"/>
      <c r="CH36" s="198"/>
      <c r="CI36" s="198"/>
      <c r="CJ36" s="198"/>
      <c r="CK36" s="199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D36" s="6">
        <v>4</v>
      </c>
      <c r="DE36" s="6">
        <v>18</v>
      </c>
      <c r="DF36" s="6">
        <v>18</v>
      </c>
      <c r="DG36" s="6"/>
    </row>
    <row r="37" spans="5:111" ht="6.95" customHeight="1" x14ac:dyDescent="0.15">
      <c r="E37" s="169"/>
      <c r="F37" s="170"/>
      <c r="G37" s="269"/>
      <c r="H37" s="270"/>
      <c r="I37" s="270"/>
      <c r="J37" s="270"/>
      <c r="K37" s="270"/>
      <c r="L37" s="271"/>
      <c r="M37" s="235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545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7"/>
      <c r="AK37" s="235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7"/>
      <c r="BH37" s="421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422"/>
      <c r="BW37" s="200"/>
      <c r="BX37" s="200"/>
      <c r="BY37" s="200"/>
      <c r="BZ37" s="200"/>
      <c r="CA37" s="204"/>
      <c r="CB37" s="472"/>
      <c r="CC37" s="352"/>
      <c r="CD37" s="352"/>
      <c r="CE37" s="352"/>
      <c r="CF37" s="473"/>
      <c r="CG37" s="417"/>
      <c r="CH37" s="200"/>
      <c r="CI37" s="200"/>
      <c r="CJ37" s="200"/>
      <c r="CK37" s="201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D37" s="6">
        <v>5</v>
      </c>
      <c r="DE37" s="6">
        <v>19</v>
      </c>
      <c r="DF37" s="6">
        <v>19</v>
      </c>
      <c r="DG37" s="6"/>
    </row>
    <row r="38" spans="5:111" ht="6.95" customHeight="1" x14ac:dyDescent="0.15">
      <c r="E38" s="157" t="s">
        <v>14</v>
      </c>
      <c r="F38" s="250"/>
      <c r="G38" s="255" t="s">
        <v>127</v>
      </c>
      <c r="H38" s="256"/>
      <c r="I38" s="256"/>
      <c r="J38" s="256"/>
      <c r="K38" s="256"/>
      <c r="L38" s="257"/>
      <c r="M38" s="163" t="s">
        <v>7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535" t="s">
        <v>99</v>
      </c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48"/>
      <c r="AK38" s="163" t="s">
        <v>41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397"/>
      <c r="BX38" s="397"/>
      <c r="BY38" s="397"/>
      <c r="BZ38" s="397"/>
      <c r="CA38" s="398"/>
      <c r="CB38" s="359" t="s">
        <v>50</v>
      </c>
      <c r="CC38" s="362"/>
      <c r="CD38" s="362"/>
      <c r="CE38" s="362"/>
      <c r="CF38" s="363"/>
      <c r="CG38" s="401"/>
      <c r="CH38" s="402"/>
      <c r="CI38" s="402"/>
      <c r="CJ38" s="402"/>
      <c r="CK38" s="402"/>
      <c r="CL38" s="134" t="s">
        <v>33</v>
      </c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E38" s="6">
        <v>20</v>
      </c>
      <c r="DF38" s="6">
        <v>20</v>
      </c>
      <c r="DG38" s="6"/>
    </row>
    <row r="39" spans="5:111" ht="6.95" customHeight="1" x14ac:dyDescent="0.15">
      <c r="E39" s="251"/>
      <c r="F39" s="252"/>
      <c r="G39" s="258"/>
      <c r="H39" s="259"/>
      <c r="I39" s="259"/>
      <c r="J39" s="259"/>
      <c r="K39" s="259"/>
      <c r="L39" s="26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49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98"/>
      <c r="BX39" s="198"/>
      <c r="BY39" s="198"/>
      <c r="BZ39" s="198"/>
      <c r="CA39" s="203"/>
      <c r="CB39" s="182"/>
      <c r="CC39" s="182"/>
      <c r="CD39" s="182"/>
      <c r="CE39" s="182"/>
      <c r="CF39" s="183"/>
      <c r="CG39" s="403"/>
      <c r="CH39" s="404"/>
      <c r="CI39" s="404"/>
      <c r="CJ39" s="404"/>
      <c r="CK39" s="40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E39" s="6">
        <v>21</v>
      </c>
      <c r="DF39" s="6">
        <v>21</v>
      </c>
      <c r="DG39" s="6"/>
    </row>
    <row r="40" spans="5:111" ht="6.95" customHeight="1" x14ac:dyDescent="0.15">
      <c r="E40" s="251"/>
      <c r="F40" s="252"/>
      <c r="G40" s="258"/>
      <c r="H40" s="259"/>
      <c r="I40" s="259"/>
      <c r="J40" s="259"/>
      <c r="K40" s="259"/>
      <c r="L40" s="26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49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200"/>
      <c r="BX40" s="200"/>
      <c r="BY40" s="200"/>
      <c r="BZ40" s="200"/>
      <c r="CA40" s="204"/>
      <c r="CB40" s="185"/>
      <c r="CC40" s="185"/>
      <c r="CD40" s="185"/>
      <c r="CE40" s="185"/>
      <c r="CF40" s="186"/>
      <c r="CG40" s="403"/>
      <c r="CH40" s="404"/>
      <c r="CI40" s="404"/>
      <c r="CJ40" s="404"/>
      <c r="CK40" s="40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E40" s="6">
        <v>22</v>
      </c>
      <c r="DF40" s="6">
        <v>22</v>
      </c>
      <c r="DG40" s="6"/>
    </row>
    <row r="41" spans="5:111" ht="6.95" customHeight="1" x14ac:dyDescent="0.15">
      <c r="E41" s="251"/>
      <c r="F41" s="252"/>
      <c r="G41" s="258"/>
      <c r="H41" s="259"/>
      <c r="I41" s="259"/>
      <c r="J41" s="259"/>
      <c r="K41" s="259"/>
      <c r="L41" s="260"/>
      <c r="M41" s="272" t="s">
        <v>9</v>
      </c>
      <c r="N41" s="273"/>
      <c r="O41" s="273"/>
      <c r="P41" s="273"/>
      <c r="Q41" s="273"/>
      <c r="R41" s="273"/>
      <c r="S41" s="273"/>
      <c r="T41" s="273"/>
      <c r="U41" s="273"/>
      <c r="V41" s="273"/>
      <c r="W41" s="274"/>
      <c r="X41" s="540" t="s">
        <v>100</v>
      </c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3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5"/>
      <c r="BH41" s="53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1"/>
      <c r="BW41" s="137" t="str">
        <f>IF(BL42="","",(IF(AS42&lt;=BL42,"○","")))</f>
        <v/>
      </c>
      <c r="BX41" s="137"/>
      <c r="BY41" s="137"/>
      <c r="BZ41" s="137"/>
      <c r="CA41" s="138"/>
      <c r="CB41" s="137" t="s">
        <v>49</v>
      </c>
      <c r="CC41" s="179"/>
      <c r="CD41" s="179"/>
      <c r="CE41" s="179"/>
      <c r="CF41" s="180"/>
      <c r="CG41" s="136" t="str">
        <f>IF(BL42="","",(IF(BL42&lt;AS42,"○","")))</f>
        <v/>
      </c>
      <c r="CH41" s="137"/>
      <c r="CI41" s="137"/>
      <c r="CJ41" s="137"/>
      <c r="CK41" s="145"/>
      <c r="CL41" s="135" t="s">
        <v>34</v>
      </c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E41" s="6">
        <v>23</v>
      </c>
      <c r="DF41" s="6">
        <v>23</v>
      </c>
      <c r="DG41" s="6"/>
    </row>
    <row r="42" spans="5:111" ht="6.95" customHeight="1" x14ac:dyDescent="0.15">
      <c r="E42" s="251"/>
      <c r="F42" s="252"/>
      <c r="G42" s="258"/>
      <c r="H42" s="259"/>
      <c r="I42" s="259"/>
      <c r="J42" s="259"/>
      <c r="K42" s="259"/>
      <c r="L42" s="260"/>
      <c r="M42" s="275"/>
      <c r="N42" s="276"/>
      <c r="O42" s="276"/>
      <c r="P42" s="276"/>
      <c r="Q42" s="276"/>
      <c r="R42" s="276"/>
      <c r="S42" s="276"/>
      <c r="T42" s="276"/>
      <c r="U42" s="276"/>
      <c r="V42" s="276"/>
      <c r="W42" s="277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6"/>
      <c r="AL42" s="43"/>
      <c r="AM42" s="43"/>
      <c r="AN42" s="399" t="s">
        <v>24</v>
      </c>
      <c r="AO42" s="400"/>
      <c r="AP42" s="400"/>
      <c r="AQ42" s="400"/>
      <c r="AR42" s="400"/>
      <c r="AS42" s="412"/>
      <c r="AT42" s="412"/>
      <c r="AU42" s="412"/>
      <c r="AV42" s="412"/>
      <c r="AW42" s="172" t="s">
        <v>77</v>
      </c>
      <c r="AX42" s="411"/>
      <c r="AY42" s="411"/>
      <c r="AZ42" s="411"/>
      <c r="BA42" s="411"/>
      <c r="BB42" s="411"/>
      <c r="BC42" s="411"/>
      <c r="BD42" s="411"/>
      <c r="BE42" s="411"/>
      <c r="BF42" s="43"/>
      <c r="BG42" s="57"/>
      <c r="BH42" s="58"/>
      <c r="BI42" s="35"/>
      <c r="BJ42" s="35"/>
      <c r="BK42" s="35"/>
      <c r="BL42" s="412"/>
      <c r="BM42" s="412"/>
      <c r="BN42" s="412"/>
      <c r="BO42" s="412"/>
      <c r="BP42" s="410" t="s">
        <v>30</v>
      </c>
      <c r="BQ42" s="411"/>
      <c r="BR42" s="411"/>
      <c r="BS42" s="411"/>
      <c r="BT42" s="411"/>
      <c r="BU42" s="411"/>
      <c r="BV42" s="72"/>
      <c r="BW42" s="140"/>
      <c r="BX42" s="140"/>
      <c r="BY42" s="140"/>
      <c r="BZ42" s="140"/>
      <c r="CA42" s="141"/>
      <c r="CB42" s="182"/>
      <c r="CC42" s="182"/>
      <c r="CD42" s="182"/>
      <c r="CE42" s="182"/>
      <c r="CF42" s="183"/>
      <c r="CG42" s="139"/>
      <c r="CH42" s="140"/>
      <c r="CI42" s="140"/>
      <c r="CJ42" s="140"/>
      <c r="CK42" s="146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E42" s="6">
        <v>24</v>
      </c>
      <c r="DF42" s="6">
        <v>24</v>
      </c>
      <c r="DG42" s="6"/>
    </row>
    <row r="43" spans="5:111" ht="6.95" customHeight="1" x14ac:dyDescent="0.15">
      <c r="E43" s="251"/>
      <c r="F43" s="252"/>
      <c r="G43" s="258"/>
      <c r="H43" s="259"/>
      <c r="I43" s="259"/>
      <c r="J43" s="259"/>
      <c r="K43" s="259"/>
      <c r="L43" s="260"/>
      <c r="M43" s="275"/>
      <c r="N43" s="276"/>
      <c r="O43" s="276"/>
      <c r="P43" s="276"/>
      <c r="Q43" s="276"/>
      <c r="R43" s="276"/>
      <c r="S43" s="276"/>
      <c r="T43" s="276"/>
      <c r="U43" s="276"/>
      <c r="V43" s="276"/>
      <c r="W43" s="277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8"/>
      <c r="AL43" s="24"/>
      <c r="AM43" s="24"/>
      <c r="AN43" s="400"/>
      <c r="AO43" s="400"/>
      <c r="AP43" s="400"/>
      <c r="AQ43" s="400"/>
      <c r="AR43" s="400"/>
      <c r="AS43" s="412"/>
      <c r="AT43" s="412"/>
      <c r="AU43" s="412"/>
      <c r="AV43" s="412"/>
      <c r="AW43" s="411"/>
      <c r="AX43" s="411"/>
      <c r="AY43" s="411"/>
      <c r="AZ43" s="411"/>
      <c r="BA43" s="411"/>
      <c r="BB43" s="411"/>
      <c r="BC43" s="411"/>
      <c r="BD43" s="411"/>
      <c r="BE43" s="411"/>
      <c r="BF43" s="24"/>
      <c r="BG43" s="59"/>
      <c r="BH43" s="58"/>
      <c r="BI43" s="35"/>
      <c r="BJ43" s="35"/>
      <c r="BK43" s="83"/>
      <c r="BL43" s="412"/>
      <c r="BM43" s="412"/>
      <c r="BN43" s="412"/>
      <c r="BO43" s="412"/>
      <c r="BP43" s="411"/>
      <c r="BQ43" s="411"/>
      <c r="BR43" s="411"/>
      <c r="BS43" s="411"/>
      <c r="BT43" s="411"/>
      <c r="BU43" s="411"/>
      <c r="BV43" s="72"/>
      <c r="BW43" s="140"/>
      <c r="BX43" s="140"/>
      <c r="BY43" s="140"/>
      <c r="BZ43" s="140"/>
      <c r="CA43" s="141"/>
      <c r="CB43" s="182"/>
      <c r="CC43" s="182"/>
      <c r="CD43" s="182"/>
      <c r="CE43" s="182"/>
      <c r="CF43" s="183"/>
      <c r="CG43" s="139"/>
      <c r="CH43" s="140"/>
      <c r="CI43" s="140"/>
      <c r="CJ43" s="140"/>
      <c r="CK43" s="146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E43" s="6">
        <v>25</v>
      </c>
      <c r="DF43" s="6">
        <v>25</v>
      </c>
      <c r="DG43" s="6"/>
    </row>
    <row r="44" spans="5:111" ht="6.95" customHeight="1" x14ac:dyDescent="0.15">
      <c r="E44" s="251"/>
      <c r="F44" s="252"/>
      <c r="G44" s="258"/>
      <c r="H44" s="259"/>
      <c r="I44" s="259"/>
      <c r="J44" s="259"/>
      <c r="K44" s="259"/>
      <c r="L44" s="260"/>
      <c r="M44" s="275"/>
      <c r="N44" s="276"/>
      <c r="O44" s="276"/>
      <c r="P44" s="276"/>
      <c r="Q44" s="276"/>
      <c r="R44" s="276"/>
      <c r="S44" s="276"/>
      <c r="T44" s="276"/>
      <c r="U44" s="276"/>
      <c r="V44" s="276"/>
      <c r="W44" s="277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60"/>
      <c r="AL44" s="24"/>
      <c r="AM44" s="24"/>
      <c r="AN44" s="400"/>
      <c r="AO44" s="400"/>
      <c r="AP44" s="400"/>
      <c r="AQ44" s="400"/>
      <c r="AR44" s="400"/>
      <c r="AS44" s="356"/>
      <c r="AT44" s="356"/>
      <c r="AU44" s="356"/>
      <c r="AV44" s="356"/>
      <c r="AW44" s="411"/>
      <c r="AX44" s="411"/>
      <c r="AY44" s="411"/>
      <c r="AZ44" s="411"/>
      <c r="BA44" s="411"/>
      <c r="BB44" s="411"/>
      <c r="BC44" s="411"/>
      <c r="BD44" s="411"/>
      <c r="BE44" s="411"/>
      <c r="BF44" s="24"/>
      <c r="BG44" s="61"/>
      <c r="BH44" s="58"/>
      <c r="BI44" s="35"/>
      <c r="BJ44" s="83"/>
      <c r="BK44" s="83"/>
      <c r="BL44" s="356"/>
      <c r="BM44" s="356"/>
      <c r="BN44" s="356"/>
      <c r="BO44" s="356"/>
      <c r="BP44" s="411"/>
      <c r="BQ44" s="411"/>
      <c r="BR44" s="411"/>
      <c r="BS44" s="411"/>
      <c r="BT44" s="411"/>
      <c r="BU44" s="411"/>
      <c r="BV44" s="72"/>
      <c r="BW44" s="140"/>
      <c r="BX44" s="140"/>
      <c r="BY44" s="140"/>
      <c r="BZ44" s="140"/>
      <c r="CA44" s="141"/>
      <c r="CB44" s="182"/>
      <c r="CC44" s="182"/>
      <c r="CD44" s="182"/>
      <c r="CE44" s="182"/>
      <c r="CF44" s="183"/>
      <c r="CG44" s="139"/>
      <c r="CH44" s="140"/>
      <c r="CI44" s="140"/>
      <c r="CJ44" s="140"/>
      <c r="CK44" s="146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E44" s="6">
        <v>26</v>
      </c>
      <c r="DF44" s="6">
        <v>26</v>
      </c>
      <c r="DG44" s="6"/>
    </row>
    <row r="45" spans="5:111" ht="6.95" customHeight="1" x14ac:dyDescent="0.15">
      <c r="E45" s="253"/>
      <c r="F45" s="254"/>
      <c r="G45" s="261"/>
      <c r="H45" s="262"/>
      <c r="I45" s="262"/>
      <c r="J45" s="262"/>
      <c r="K45" s="262"/>
      <c r="L45" s="263"/>
      <c r="M45" s="278"/>
      <c r="N45" s="279"/>
      <c r="O45" s="279"/>
      <c r="P45" s="279"/>
      <c r="Q45" s="279"/>
      <c r="R45" s="279"/>
      <c r="S45" s="279"/>
      <c r="T45" s="279"/>
      <c r="U45" s="279"/>
      <c r="V45" s="279"/>
      <c r="W45" s="280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62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4"/>
      <c r="BH45" s="84"/>
      <c r="BI45" s="46"/>
      <c r="BJ45" s="46"/>
      <c r="BK45" s="46"/>
      <c r="BL45" s="351"/>
      <c r="BM45" s="351"/>
      <c r="BN45" s="351"/>
      <c r="BO45" s="351"/>
      <c r="BP45" s="351"/>
      <c r="BQ45" s="351"/>
      <c r="BR45" s="351"/>
      <c r="BS45" s="351"/>
      <c r="BT45" s="46"/>
      <c r="BU45" s="46"/>
      <c r="BV45" s="85"/>
      <c r="BW45" s="289"/>
      <c r="BX45" s="289"/>
      <c r="BY45" s="289"/>
      <c r="BZ45" s="289"/>
      <c r="CA45" s="290"/>
      <c r="CB45" s="413"/>
      <c r="CC45" s="413"/>
      <c r="CD45" s="413"/>
      <c r="CE45" s="413"/>
      <c r="CF45" s="414"/>
      <c r="CG45" s="288"/>
      <c r="CH45" s="289"/>
      <c r="CI45" s="289"/>
      <c r="CJ45" s="289"/>
      <c r="CK45" s="291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E45" s="6">
        <v>27</v>
      </c>
      <c r="DF45" s="6">
        <v>27</v>
      </c>
      <c r="DG45" s="6"/>
    </row>
    <row r="46" spans="5:111" ht="6.95" customHeight="1" x14ac:dyDescent="0.15">
      <c r="E46" s="157" t="s">
        <v>32</v>
      </c>
      <c r="F46" s="158"/>
      <c r="G46" s="255" t="s">
        <v>128</v>
      </c>
      <c r="H46" s="256"/>
      <c r="I46" s="256"/>
      <c r="J46" s="256"/>
      <c r="K46" s="256"/>
      <c r="L46" s="257"/>
      <c r="M46" s="163" t="s">
        <v>7</v>
      </c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535" t="s">
        <v>99</v>
      </c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163" t="s">
        <v>41</v>
      </c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405"/>
      <c r="BX46" s="402"/>
      <c r="BY46" s="402"/>
      <c r="BZ46" s="402"/>
      <c r="CA46" s="406"/>
      <c r="CB46" s="359" t="s">
        <v>50</v>
      </c>
      <c r="CC46" s="362"/>
      <c r="CD46" s="362"/>
      <c r="CE46" s="362"/>
      <c r="CF46" s="363"/>
      <c r="CG46" s="401"/>
      <c r="CH46" s="402"/>
      <c r="CI46" s="402"/>
      <c r="CJ46" s="402"/>
      <c r="CK46" s="402"/>
      <c r="CL46" s="134" t="s">
        <v>33</v>
      </c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E46" s="6">
        <v>28</v>
      </c>
      <c r="DF46" s="6">
        <v>28</v>
      </c>
      <c r="DG46" s="6"/>
    </row>
    <row r="47" spans="5:111" ht="6.95" customHeight="1" x14ac:dyDescent="0.15">
      <c r="E47" s="159"/>
      <c r="F47" s="160"/>
      <c r="G47" s="258"/>
      <c r="H47" s="259"/>
      <c r="I47" s="259"/>
      <c r="J47" s="259"/>
      <c r="K47" s="259"/>
      <c r="L47" s="260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99"/>
      <c r="BX47" s="404"/>
      <c r="BY47" s="404"/>
      <c r="BZ47" s="404"/>
      <c r="CA47" s="407"/>
      <c r="CB47" s="182"/>
      <c r="CC47" s="182"/>
      <c r="CD47" s="182"/>
      <c r="CE47" s="182"/>
      <c r="CF47" s="183"/>
      <c r="CG47" s="403"/>
      <c r="CH47" s="404"/>
      <c r="CI47" s="404"/>
      <c r="CJ47" s="404"/>
      <c r="CK47" s="40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E47" s="6">
        <v>29</v>
      </c>
      <c r="DF47" s="6">
        <v>29</v>
      </c>
      <c r="DG47" s="6"/>
    </row>
    <row r="48" spans="5:111" ht="6.95" customHeight="1" x14ac:dyDescent="0.15">
      <c r="E48" s="159"/>
      <c r="F48" s="160"/>
      <c r="G48" s="258"/>
      <c r="H48" s="259"/>
      <c r="I48" s="259"/>
      <c r="J48" s="259"/>
      <c r="K48" s="259"/>
      <c r="L48" s="260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201"/>
      <c r="BX48" s="408"/>
      <c r="BY48" s="408"/>
      <c r="BZ48" s="408"/>
      <c r="CA48" s="409"/>
      <c r="CB48" s="185"/>
      <c r="CC48" s="185"/>
      <c r="CD48" s="185"/>
      <c r="CE48" s="185"/>
      <c r="CF48" s="186"/>
      <c r="CG48" s="403"/>
      <c r="CH48" s="404"/>
      <c r="CI48" s="404"/>
      <c r="CJ48" s="404"/>
      <c r="CK48" s="40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E48" s="6">
        <v>30</v>
      </c>
      <c r="DF48" s="6">
        <v>30</v>
      </c>
      <c r="DG48" s="6"/>
    </row>
    <row r="49" spans="5:119" ht="6.95" customHeight="1" x14ac:dyDescent="0.15">
      <c r="E49" s="159"/>
      <c r="F49" s="160"/>
      <c r="G49" s="258"/>
      <c r="H49" s="259"/>
      <c r="I49" s="259"/>
      <c r="J49" s="259"/>
      <c r="K49" s="259"/>
      <c r="L49" s="260"/>
      <c r="M49" s="282" t="s">
        <v>11</v>
      </c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553" t="s">
        <v>43</v>
      </c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220" t="s">
        <v>69</v>
      </c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2"/>
      <c r="BH49" s="86"/>
      <c r="BI49" s="82"/>
      <c r="BJ49" s="354"/>
      <c r="BK49" s="354"/>
      <c r="BL49" s="354"/>
      <c r="BM49" s="354"/>
      <c r="BN49" s="354"/>
      <c r="BO49" s="354"/>
      <c r="BP49" s="354"/>
      <c r="BQ49" s="354"/>
      <c r="BR49" s="357" t="s">
        <v>44</v>
      </c>
      <c r="BS49" s="357"/>
      <c r="BT49" s="357"/>
      <c r="BU49" s="82"/>
      <c r="BV49" s="81"/>
      <c r="BW49" s="145" t="str">
        <f>IF(BJ49="","",IF(AND(-160&lt;=BJ49,BJ49&lt;=160),"○",""))</f>
        <v/>
      </c>
      <c r="BX49" s="490"/>
      <c r="BY49" s="490"/>
      <c r="BZ49" s="490"/>
      <c r="CA49" s="491"/>
      <c r="CB49" s="137" t="s">
        <v>50</v>
      </c>
      <c r="CC49" s="179"/>
      <c r="CD49" s="179"/>
      <c r="CE49" s="179"/>
      <c r="CF49" s="180"/>
      <c r="CG49" s="496" t="str">
        <f>IF(BJ49="","",IF(OR(BJ49&gt;160,BJ49&lt;-160),"○",""))</f>
        <v/>
      </c>
      <c r="CH49" s="490"/>
      <c r="CI49" s="490"/>
      <c r="CJ49" s="490"/>
      <c r="CK49" s="490"/>
      <c r="CL49" s="135" t="s">
        <v>34</v>
      </c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E49" s="6">
        <v>31</v>
      </c>
      <c r="DF49" s="6">
        <v>31</v>
      </c>
      <c r="DG49" s="6"/>
    </row>
    <row r="50" spans="5:119" ht="6.95" customHeight="1" x14ac:dyDescent="0.15">
      <c r="E50" s="159"/>
      <c r="F50" s="160"/>
      <c r="G50" s="258"/>
      <c r="H50" s="259"/>
      <c r="I50" s="259"/>
      <c r="J50" s="259"/>
      <c r="K50" s="259"/>
      <c r="L50" s="260"/>
      <c r="M50" s="284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555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223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5"/>
      <c r="BH50" s="58"/>
      <c r="BI50" s="35"/>
      <c r="BJ50" s="355"/>
      <c r="BK50" s="355"/>
      <c r="BL50" s="355"/>
      <c r="BM50" s="355"/>
      <c r="BN50" s="355"/>
      <c r="BO50" s="355"/>
      <c r="BP50" s="355"/>
      <c r="BQ50" s="355"/>
      <c r="BR50" s="171"/>
      <c r="BS50" s="171"/>
      <c r="BT50" s="171"/>
      <c r="BU50" s="87"/>
      <c r="BV50" s="72"/>
      <c r="BW50" s="146"/>
      <c r="BX50" s="492"/>
      <c r="BY50" s="492"/>
      <c r="BZ50" s="492"/>
      <c r="CA50" s="493"/>
      <c r="CB50" s="140"/>
      <c r="CC50" s="182"/>
      <c r="CD50" s="182"/>
      <c r="CE50" s="182"/>
      <c r="CF50" s="183"/>
      <c r="CG50" s="497"/>
      <c r="CH50" s="492"/>
      <c r="CI50" s="492"/>
      <c r="CJ50" s="492"/>
      <c r="CK50" s="492"/>
      <c r="CL50" s="135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</row>
    <row r="51" spans="5:119" ht="6.95" customHeight="1" x14ac:dyDescent="0.15">
      <c r="E51" s="159"/>
      <c r="F51" s="160"/>
      <c r="G51" s="258"/>
      <c r="H51" s="259"/>
      <c r="I51" s="259"/>
      <c r="J51" s="259"/>
      <c r="K51" s="259"/>
      <c r="L51" s="260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65"/>
      <c r="AL51" s="66"/>
      <c r="AM51" s="474" t="str">
        <f>IF(AH5="","?",VLOOKUP(AH5,DH20:DQ25,4,FALSE))</f>
        <v>?</v>
      </c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66"/>
      <c r="BD51" s="66"/>
      <c r="BE51" s="66"/>
      <c r="BF51" s="66"/>
      <c r="BG51" s="67"/>
      <c r="BH51" s="58"/>
      <c r="BI51" s="35"/>
      <c r="BJ51" s="356"/>
      <c r="BK51" s="356"/>
      <c r="BL51" s="356"/>
      <c r="BM51" s="356"/>
      <c r="BN51" s="356"/>
      <c r="BO51" s="356"/>
      <c r="BP51" s="356"/>
      <c r="BQ51" s="356"/>
      <c r="BR51" s="171"/>
      <c r="BS51" s="171"/>
      <c r="BT51" s="171"/>
      <c r="BU51" s="87"/>
      <c r="BV51" s="72"/>
      <c r="BW51" s="146"/>
      <c r="BX51" s="492"/>
      <c r="BY51" s="492"/>
      <c r="BZ51" s="492"/>
      <c r="CA51" s="493"/>
      <c r="CB51" s="182"/>
      <c r="CC51" s="182"/>
      <c r="CD51" s="182"/>
      <c r="CE51" s="182"/>
      <c r="CF51" s="183"/>
      <c r="CG51" s="497"/>
      <c r="CH51" s="492"/>
      <c r="CI51" s="492"/>
      <c r="CJ51" s="492"/>
      <c r="CK51" s="492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</row>
    <row r="52" spans="5:119" ht="6.95" customHeight="1" x14ac:dyDescent="0.15">
      <c r="E52" s="161"/>
      <c r="F52" s="162"/>
      <c r="G52" s="261"/>
      <c r="H52" s="262"/>
      <c r="I52" s="262"/>
      <c r="J52" s="262"/>
      <c r="K52" s="262"/>
      <c r="L52" s="263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68"/>
      <c r="AL52" s="69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475"/>
      <c r="BB52" s="475"/>
      <c r="BC52" s="69"/>
      <c r="BD52" s="69"/>
      <c r="BE52" s="69"/>
      <c r="BF52" s="69"/>
      <c r="BG52" s="70"/>
      <c r="BH52" s="84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85"/>
      <c r="BW52" s="291"/>
      <c r="BX52" s="494"/>
      <c r="BY52" s="494"/>
      <c r="BZ52" s="494"/>
      <c r="CA52" s="495"/>
      <c r="CB52" s="413"/>
      <c r="CC52" s="413"/>
      <c r="CD52" s="413"/>
      <c r="CE52" s="413"/>
      <c r="CF52" s="414"/>
      <c r="CG52" s="498"/>
      <c r="CH52" s="494"/>
      <c r="CI52" s="494"/>
      <c r="CJ52" s="494"/>
      <c r="CK52" s="49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</row>
    <row r="53" spans="5:119" ht="6.95" customHeight="1" x14ac:dyDescent="0.15">
      <c r="E53" s="157" t="s">
        <v>27</v>
      </c>
      <c r="F53" s="166"/>
      <c r="G53" s="346" t="s">
        <v>2</v>
      </c>
      <c r="H53" s="256"/>
      <c r="I53" s="256"/>
      <c r="J53" s="256"/>
      <c r="K53" s="256"/>
      <c r="L53" s="257"/>
      <c r="M53" s="353" t="s">
        <v>124</v>
      </c>
      <c r="N53" s="447"/>
      <c r="O53" s="447"/>
      <c r="P53" s="447"/>
      <c r="Q53" s="447"/>
      <c r="R53" s="447"/>
      <c r="S53" s="447"/>
      <c r="T53" s="447"/>
      <c r="U53" s="447"/>
      <c r="V53" s="447"/>
      <c r="W53" s="448"/>
      <c r="X53" s="536" t="s">
        <v>8</v>
      </c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163" t="s">
        <v>42</v>
      </c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35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405"/>
      <c r="BX53" s="402"/>
      <c r="BY53" s="402"/>
      <c r="BZ53" s="402"/>
      <c r="CA53" s="406"/>
      <c r="CB53" s="358" t="s">
        <v>49</v>
      </c>
      <c r="CC53" s="362"/>
      <c r="CD53" s="362"/>
      <c r="CE53" s="362"/>
      <c r="CF53" s="363"/>
      <c r="CG53" s="405"/>
      <c r="CH53" s="402"/>
      <c r="CI53" s="402"/>
      <c r="CJ53" s="402"/>
      <c r="CK53" s="402"/>
      <c r="CL53" s="134" t="s">
        <v>33</v>
      </c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D53" s="6" t="s">
        <v>217</v>
      </c>
      <c r="DE53" s="6" t="e">
        <f>SUM((#REF!*1000)/60)</f>
        <v>#REF!</v>
      </c>
    </row>
    <row r="54" spans="5:119" ht="6.95" customHeight="1" x14ac:dyDescent="0.15">
      <c r="E54" s="167"/>
      <c r="F54" s="168"/>
      <c r="G54" s="258"/>
      <c r="H54" s="259"/>
      <c r="I54" s="259"/>
      <c r="J54" s="259"/>
      <c r="K54" s="259"/>
      <c r="L54" s="260"/>
      <c r="M54" s="361"/>
      <c r="N54" s="364"/>
      <c r="O54" s="364"/>
      <c r="P54" s="364"/>
      <c r="Q54" s="364"/>
      <c r="R54" s="364"/>
      <c r="S54" s="364"/>
      <c r="T54" s="364"/>
      <c r="U54" s="364"/>
      <c r="V54" s="364"/>
      <c r="W54" s="365"/>
      <c r="X54" s="538"/>
      <c r="Y54" s="538"/>
      <c r="Z54" s="538"/>
      <c r="AA54" s="538"/>
      <c r="AB54" s="538"/>
      <c r="AC54" s="538"/>
      <c r="AD54" s="538"/>
      <c r="AE54" s="538"/>
      <c r="AF54" s="538"/>
      <c r="AG54" s="538"/>
      <c r="AH54" s="538"/>
      <c r="AI54" s="538"/>
      <c r="AJ54" s="538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361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01"/>
      <c r="BX54" s="408"/>
      <c r="BY54" s="408"/>
      <c r="BZ54" s="408"/>
      <c r="CA54" s="409"/>
      <c r="CB54" s="184"/>
      <c r="CC54" s="185"/>
      <c r="CD54" s="185"/>
      <c r="CE54" s="185"/>
      <c r="CF54" s="186"/>
      <c r="CG54" s="201"/>
      <c r="CH54" s="408"/>
      <c r="CI54" s="408"/>
      <c r="CJ54" s="408"/>
      <c r="CK54" s="408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D54" s="6" t="s">
        <v>218</v>
      </c>
      <c r="DE54" s="6" t="e">
        <f>IF(#REF!="?","",IF(AND(#REF!&gt;=(DE53*0.95),#REF!&lt;=(DE53*1.05)),"○","×"))</f>
        <v>#REF!</v>
      </c>
    </row>
    <row r="55" spans="5:119" ht="6.95" customHeight="1" x14ac:dyDescent="0.15">
      <c r="E55" s="167"/>
      <c r="F55" s="168"/>
      <c r="G55" s="258"/>
      <c r="H55" s="259"/>
      <c r="I55" s="259"/>
      <c r="J55" s="259"/>
      <c r="K55" s="259"/>
      <c r="L55" s="260"/>
      <c r="M55" s="220" t="s">
        <v>125</v>
      </c>
      <c r="N55" s="221"/>
      <c r="O55" s="221"/>
      <c r="P55" s="221"/>
      <c r="Q55" s="221"/>
      <c r="R55" s="221"/>
      <c r="S55" s="221"/>
      <c r="T55" s="221"/>
      <c r="U55" s="221"/>
      <c r="V55" s="221"/>
      <c r="W55" s="222"/>
      <c r="X55" s="557" t="s">
        <v>99</v>
      </c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9"/>
      <c r="AK55" s="229" t="s">
        <v>121</v>
      </c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4"/>
      <c r="BH55" s="218" t="s">
        <v>115</v>
      </c>
      <c r="BI55" s="130"/>
      <c r="BJ55" s="130"/>
      <c r="BK55" s="130"/>
      <c r="BL55" s="130"/>
      <c r="BM55" s="130"/>
      <c r="BN55" s="130"/>
      <c r="BO55" s="43"/>
      <c r="BP55" s="43"/>
      <c r="BQ55" s="43"/>
      <c r="BR55" s="43"/>
      <c r="BS55" s="43"/>
      <c r="BT55" s="43"/>
      <c r="BU55" s="43"/>
      <c r="BV55" s="57"/>
      <c r="BW55" s="205" t="str">
        <f>IF(OR(DJ73="",DJ74=""),"",IF(AND(DJ73="○",DJ74="○"),"○",""))</f>
        <v/>
      </c>
      <c r="BX55" s="137"/>
      <c r="BY55" s="137"/>
      <c r="BZ55" s="137"/>
      <c r="CA55" s="138"/>
      <c r="CB55" s="136" t="s">
        <v>50</v>
      </c>
      <c r="CC55" s="137"/>
      <c r="CD55" s="137"/>
      <c r="CE55" s="137"/>
      <c r="CF55" s="138"/>
      <c r="CG55" s="136" t="str">
        <f>IF(OR(DJ73="",DJ74=""),"",IF(OR(DJ73="×",DJ74="×"),"○",""))</f>
        <v/>
      </c>
      <c r="CH55" s="137"/>
      <c r="CI55" s="137"/>
      <c r="CJ55" s="137"/>
      <c r="CK55" s="145"/>
      <c r="CL55" s="255" t="s">
        <v>122</v>
      </c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5"/>
      <c r="DD55" s="6" t="s">
        <v>219</v>
      </c>
      <c r="DE55" s="6" t="e">
        <f>IF(#REF!="?","",IF(AND(#REF!&gt;=(DE53*0.95),#REF!&lt;=(DE53*1.05)),"○","×"))</f>
        <v>#REF!</v>
      </c>
    </row>
    <row r="56" spans="5:119" ht="6.95" customHeight="1" x14ac:dyDescent="0.15">
      <c r="E56" s="167"/>
      <c r="F56" s="168"/>
      <c r="G56" s="258"/>
      <c r="H56" s="259"/>
      <c r="I56" s="259"/>
      <c r="J56" s="259"/>
      <c r="K56" s="259"/>
      <c r="L56" s="260"/>
      <c r="M56" s="223"/>
      <c r="N56" s="224"/>
      <c r="O56" s="224"/>
      <c r="P56" s="224"/>
      <c r="Q56" s="224"/>
      <c r="R56" s="224"/>
      <c r="S56" s="224"/>
      <c r="T56" s="224"/>
      <c r="U56" s="224"/>
      <c r="V56" s="224"/>
      <c r="W56" s="225"/>
      <c r="X56" s="560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2"/>
      <c r="AK56" s="275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7"/>
      <c r="BH56" s="218"/>
      <c r="BI56" s="130"/>
      <c r="BJ56" s="130"/>
      <c r="BK56" s="130"/>
      <c r="BL56" s="130"/>
      <c r="BM56" s="130"/>
      <c r="BN56" s="130"/>
      <c r="BO56" s="43"/>
      <c r="BP56" s="43"/>
      <c r="BQ56" s="43"/>
      <c r="BR56" s="43"/>
      <c r="BS56" s="43"/>
      <c r="BT56" s="43"/>
      <c r="BU56" s="43"/>
      <c r="BV56" s="57"/>
      <c r="BW56" s="206"/>
      <c r="BX56" s="140"/>
      <c r="BY56" s="140"/>
      <c r="BZ56" s="140"/>
      <c r="CA56" s="141"/>
      <c r="CB56" s="139"/>
      <c r="CC56" s="140"/>
      <c r="CD56" s="140"/>
      <c r="CE56" s="140"/>
      <c r="CF56" s="141"/>
      <c r="CG56" s="139"/>
      <c r="CH56" s="140"/>
      <c r="CI56" s="140"/>
      <c r="CJ56" s="140"/>
      <c r="CK56" s="146"/>
      <c r="CL56" s="266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8"/>
      <c r="DG56" s="6" t="s">
        <v>81</v>
      </c>
      <c r="DH56" s="6" t="s">
        <v>45</v>
      </c>
      <c r="DI56" s="6" t="s">
        <v>13</v>
      </c>
    </row>
    <row r="57" spans="5:119" ht="6.95" customHeight="1" x14ac:dyDescent="0.15">
      <c r="E57" s="167"/>
      <c r="F57" s="168"/>
      <c r="G57" s="258"/>
      <c r="H57" s="259"/>
      <c r="I57" s="259"/>
      <c r="J57" s="259"/>
      <c r="K57" s="259"/>
      <c r="L57" s="260"/>
      <c r="M57" s="223"/>
      <c r="N57" s="224"/>
      <c r="O57" s="224"/>
      <c r="P57" s="224"/>
      <c r="Q57" s="224"/>
      <c r="R57" s="224"/>
      <c r="S57" s="224"/>
      <c r="T57" s="224"/>
      <c r="U57" s="224"/>
      <c r="V57" s="224"/>
      <c r="W57" s="225"/>
      <c r="X57" s="560"/>
      <c r="Y57" s="561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2"/>
      <c r="AK57" s="275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7"/>
      <c r="BH57" s="56"/>
      <c r="BI57" s="476"/>
      <c r="BJ57" s="476"/>
      <c r="BK57" s="476"/>
      <c r="BL57" s="476"/>
      <c r="BM57" s="476"/>
      <c r="BN57" s="130" t="s">
        <v>116</v>
      </c>
      <c r="BO57" s="130"/>
      <c r="BP57" s="130"/>
      <c r="BQ57" s="476"/>
      <c r="BR57" s="476"/>
      <c r="BS57" s="476"/>
      <c r="BT57" s="130" t="s">
        <v>54</v>
      </c>
      <c r="BU57" s="130"/>
      <c r="BV57" s="219"/>
      <c r="BW57" s="206"/>
      <c r="BX57" s="140"/>
      <c r="BY57" s="140"/>
      <c r="BZ57" s="140"/>
      <c r="CA57" s="141"/>
      <c r="CB57" s="139"/>
      <c r="CC57" s="140"/>
      <c r="CD57" s="140"/>
      <c r="CE57" s="140"/>
      <c r="CF57" s="141"/>
      <c r="CG57" s="139"/>
      <c r="CH57" s="140"/>
      <c r="CI57" s="140"/>
      <c r="CJ57" s="140"/>
      <c r="CK57" s="146"/>
      <c r="CL57" s="266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8"/>
      <c r="DD57" s="6"/>
      <c r="DG57" s="6" t="s">
        <v>163</v>
      </c>
      <c r="DH57" s="6" t="s">
        <v>82</v>
      </c>
      <c r="DI57" s="6" t="s">
        <v>83</v>
      </c>
    </row>
    <row r="58" spans="5:119" ht="6.95" customHeight="1" x14ac:dyDescent="0.15">
      <c r="E58" s="167"/>
      <c r="F58" s="168"/>
      <c r="G58" s="258"/>
      <c r="H58" s="259"/>
      <c r="I58" s="259"/>
      <c r="J58" s="259"/>
      <c r="K58" s="259"/>
      <c r="L58" s="260"/>
      <c r="M58" s="223"/>
      <c r="N58" s="224"/>
      <c r="O58" s="224"/>
      <c r="P58" s="224"/>
      <c r="Q58" s="224"/>
      <c r="R58" s="224"/>
      <c r="S58" s="224"/>
      <c r="T58" s="224"/>
      <c r="U58" s="224"/>
      <c r="V58" s="224"/>
      <c r="W58" s="225"/>
      <c r="X58" s="560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2"/>
      <c r="AK58" s="275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7"/>
      <c r="BH58" s="56"/>
      <c r="BI58" s="477"/>
      <c r="BJ58" s="477"/>
      <c r="BK58" s="477"/>
      <c r="BL58" s="477"/>
      <c r="BM58" s="477"/>
      <c r="BN58" s="130"/>
      <c r="BO58" s="130"/>
      <c r="BP58" s="130"/>
      <c r="BQ58" s="477"/>
      <c r="BR58" s="477"/>
      <c r="BS58" s="477"/>
      <c r="BT58" s="130"/>
      <c r="BU58" s="130"/>
      <c r="BV58" s="219"/>
      <c r="BW58" s="206"/>
      <c r="BX58" s="140"/>
      <c r="BY58" s="140"/>
      <c r="BZ58" s="140"/>
      <c r="CA58" s="141"/>
      <c r="CB58" s="139"/>
      <c r="CC58" s="140"/>
      <c r="CD58" s="140"/>
      <c r="CE58" s="140"/>
      <c r="CF58" s="141"/>
      <c r="CG58" s="139"/>
      <c r="CH58" s="140"/>
      <c r="CI58" s="140"/>
      <c r="CJ58" s="140"/>
      <c r="CK58" s="146"/>
      <c r="CL58" s="266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8"/>
      <c r="DD58" s="6" t="s">
        <v>74</v>
      </c>
      <c r="DG58" s="6" t="s">
        <v>154</v>
      </c>
      <c r="DH58" s="6" t="s">
        <v>155</v>
      </c>
      <c r="DI58" s="6" t="s">
        <v>156</v>
      </c>
    </row>
    <row r="59" spans="5:119" ht="6.95" customHeight="1" x14ac:dyDescent="0.15">
      <c r="E59" s="167"/>
      <c r="F59" s="168"/>
      <c r="G59" s="258"/>
      <c r="H59" s="259"/>
      <c r="I59" s="259"/>
      <c r="J59" s="259"/>
      <c r="K59" s="259"/>
      <c r="L59" s="260"/>
      <c r="M59" s="223"/>
      <c r="N59" s="224"/>
      <c r="O59" s="224"/>
      <c r="P59" s="224"/>
      <c r="Q59" s="224"/>
      <c r="R59" s="224"/>
      <c r="S59" s="224"/>
      <c r="T59" s="224"/>
      <c r="U59" s="224"/>
      <c r="V59" s="224"/>
      <c r="W59" s="225"/>
      <c r="X59" s="560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2"/>
      <c r="AK59" s="275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7"/>
      <c r="BH59" s="218" t="s">
        <v>117</v>
      </c>
      <c r="BI59" s="130"/>
      <c r="BJ59" s="130"/>
      <c r="BK59" s="130"/>
      <c r="BL59" s="130"/>
      <c r="BM59" s="130"/>
      <c r="BN59" s="130"/>
      <c r="BO59" s="43"/>
      <c r="BP59" s="43"/>
      <c r="BQ59" s="43"/>
      <c r="BR59" s="43"/>
      <c r="BS59" s="43"/>
      <c r="BT59" s="43"/>
      <c r="BU59" s="43"/>
      <c r="BV59" s="57"/>
      <c r="BW59" s="206"/>
      <c r="BX59" s="140"/>
      <c r="BY59" s="140"/>
      <c r="BZ59" s="140"/>
      <c r="CA59" s="141"/>
      <c r="CB59" s="139"/>
      <c r="CC59" s="140"/>
      <c r="CD59" s="140"/>
      <c r="CE59" s="140"/>
      <c r="CF59" s="141"/>
      <c r="CG59" s="139"/>
      <c r="CH59" s="140"/>
      <c r="CI59" s="140"/>
      <c r="CJ59" s="140"/>
      <c r="CK59" s="146"/>
      <c r="CL59" s="266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8"/>
      <c r="DD59" s="6" t="s">
        <v>75</v>
      </c>
    </row>
    <row r="60" spans="5:119" ht="6.95" customHeight="1" x14ac:dyDescent="0.15">
      <c r="E60" s="167"/>
      <c r="F60" s="168"/>
      <c r="G60" s="258"/>
      <c r="H60" s="259"/>
      <c r="I60" s="259"/>
      <c r="J60" s="259"/>
      <c r="K60" s="259"/>
      <c r="L60" s="260"/>
      <c r="M60" s="223"/>
      <c r="N60" s="224"/>
      <c r="O60" s="224"/>
      <c r="P60" s="224"/>
      <c r="Q60" s="224"/>
      <c r="R60" s="224"/>
      <c r="S60" s="224"/>
      <c r="T60" s="224"/>
      <c r="U60" s="224"/>
      <c r="V60" s="224"/>
      <c r="W60" s="225"/>
      <c r="X60" s="560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2"/>
      <c r="AK60" s="343" t="str">
        <f>IF(AH5="","?",VLOOKUP(AH5,DH19:DW27,10,FALSE))</f>
        <v>?</v>
      </c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218"/>
      <c r="BI60" s="130"/>
      <c r="BJ60" s="130"/>
      <c r="BK60" s="130"/>
      <c r="BL60" s="130"/>
      <c r="BM60" s="130"/>
      <c r="BN60" s="130"/>
      <c r="BO60" s="43"/>
      <c r="BP60" s="43"/>
      <c r="BQ60" s="43"/>
      <c r="BR60" s="43"/>
      <c r="BS60" s="43"/>
      <c r="BT60" s="43"/>
      <c r="BU60" s="43"/>
      <c r="BV60" s="57"/>
      <c r="BW60" s="206"/>
      <c r="BX60" s="140"/>
      <c r="BY60" s="140"/>
      <c r="BZ60" s="140"/>
      <c r="CA60" s="141"/>
      <c r="CB60" s="139"/>
      <c r="CC60" s="140"/>
      <c r="CD60" s="140"/>
      <c r="CE60" s="140"/>
      <c r="CF60" s="141"/>
      <c r="CG60" s="139"/>
      <c r="CH60" s="140"/>
      <c r="CI60" s="140"/>
      <c r="CJ60" s="140"/>
      <c r="CK60" s="146"/>
      <c r="CL60" s="266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8"/>
      <c r="DD60" s="6" t="s">
        <v>76</v>
      </c>
    </row>
    <row r="61" spans="5:119" ht="6.95" customHeight="1" x14ac:dyDescent="0.15">
      <c r="E61" s="167"/>
      <c r="F61" s="168"/>
      <c r="G61" s="258"/>
      <c r="H61" s="259"/>
      <c r="I61" s="259"/>
      <c r="J61" s="259"/>
      <c r="K61" s="259"/>
      <c r="L61" s="260"/>
      <c r="M61" s="223"/>
      <c r="N61" s="224"/>
      <c r="O61" s="224"/>
      <c r="P61" s="224"/>
      <c r="Q61" s="224"/>
      <c r="R61" s="224"/>
      <c r="S61" s="224"/>
      <c r="T61" s="224"/>
      <c r="U61" s="224"/>
      <c r="V61" s="224"/>
      <c r="W61" s="225"/>
      <c r="X61" s="560"/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2"/>
      <c r="AK61" s="343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56"/>
      <c r="BI61" s="476"/>
      <c r="BJ61" s="476"/>
      <c r="BK61" s="476"/>
      <c r="BL61" s="476"/>
      <c r="BM61" s="476"/>
      <c r="BN61" s="130" t="s">
        <v>116</v>
      </c>
      <c r="BO61" s="130"/>
      <c r="BP61" s="130"/>
      <c r="BQ61" s="476"/>
      <c r="BR61" s="476"/>
      <c r="BS61" s="476"/>
      <c r="BT61" s="130" t="s">
        <v>54</v>
      </c>
      <c r="BU61" s="130"/>
      <c r="BV61" s="219"/>
      <c r="BW61" s="206"/>
      <c r="BX61" s="140"/>
      <c r="BY61" s="140"/>
      <c r="BZ61" s="140"/>
      <c r="CA61" s="141"/>
      <c r="CB61" s="139"/>
      <c r="CC61" s="140"/>
      <c r="CD61" s="140"/>
      <c r="CE61" s="140"/>
      <c r="CF61" s="141"/>
      <c r="CG61" s="139"/>
      <c r="CH61" s="140"/>
      <c r="CI61" s="140"/>
      <c r="CJ61" s="140"/>
      <c r="CK61" s="146"/>
      <c r="CL61" s="266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8"/>
      <c r="DD61" s="6" t="s">
        <v>111</v>
      </c>
    </row>
    <row r="62" spans="5:119" ht="6.95" customHeight="1" x14ac:dyDescent="0.15">
      <c r="E62" s="167"/>
      <c r="F62" s="168"/>
      <c r="G62" s="258"/>
      <c r="H62" s="259"/>
      <c r="I62" s="259"/>
      <c r="J62" s="259"/>
      <c r="K62" s="259"/>
      <c r="L62" s="260"/>
      <c r="M62" s="223"/>
      <c r="N62" s="224"/>
      <c r="O62" s="224"/>
      <c r="P62" s="224"/>
      <c r="Q62" s="224"/>
      <c r="R62" s="224"/>
      <c r="S62" s="224"/>
      <c r="T62" s="224"/>
      <c r="U62" s="224"/>
      <c r="V62" s="224"/>
      <c r="W62" s="225"/>
      <c r="X62" s="560"/>
      <c r="Y62" s="561"/>
      <c r="Z62" s="561"/>
      <c r="AA62" s="561"/>
      <c r="AB62" s="561"/>
      <c r="AC62" s="561"/>
      <c r="AD62" s="561"/>
      <c r="AE62" s="561"/>
      <c r="AF62" s="561"/>
      <c r="AG62" s="561"/>
      <c r="AH62" s="561"/>
      <c r="AI62" s="561"/>
      <c r="AJ62" s="562"/>
      <c r="AK62" s="343" t="str">
        <f>IF(AH5="","?",VLOOKUP(AH5,DH19:DW28,13,FALSE))</f>
        <v>?</v>
      </c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56"/>
      <c r="BI62" s="477"/>
      <c r="BJ62" s="477"/>
      <c r="BK62" s="477"/>
      <c r="BL62" s="477"/>
      <c r="BM62" s="477"/>
      <c r="BN62" s="130"/>
      <c r="BO62" s="130"/>
      <c r="BP62" s="130"/>
      <c r="BQ62" s="477"/>
      <c r="BR62" s="477"/>
      <c r="BS62" s="477"/>
      <c r="BT62" s="130"/>
      <c r="BU62" s="130"/>
      <c r="BV62" s="219"/>
      <c r="BW62" s="206"/>
      <c r="BX62" s="140"/>
      <c r="BY62" s="140"/>
      <c r="BZ62" s="140"/>
      <c r="CA62" s="141"/>
      <c r="CB62" s="139"/>
      <c r="CC62" s="140"/>
      <c r="CD62" s="140"/>
      <c r="CE62" s="140"/>
      <c r="CF62" s="141"/>
      <c r="CG62" s="139"/>
      <c r="CH62" s="140"/>
      <c r="CI62" s="140"/>
      <c r="CJ62" s="140"/>
      <c r="CK62" s="146"/>
      <c r="CL62" s="266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8"/>
      <c r="DD62" s="9" t="s">
        <v>133</v>
      </c>
      <c r="DL62" s="6"/>
      <c r="DM62" s="6" t="s">
        <v>12</v>
      </c>
      <c r="DN62" s="6" t="s">
        <v>88</v>
      </c>
      <c r="DO62" s="6" t="s">
        <v>89</v>
      </c>
    </row>
    <row r="63" spans="5:119" ht="6.95" customHeight="1" x14ac:dyDescent="0.15">
      <c r="E63" s="169"/>
      <c r="F63" s="170"/>
      <c r="G63" s="261"/>
      <c r="H63" s="262"/>
      <c r="I63" s="262"/>
      <c r="J63" s="262"/>
      <c r="K63" s="262"/>
      <c r="L63" s="263"/>
      <c r="M63" s="226"/>
      <c r="N63" s="227"/>
      <c r="O63" s="227"/>
      <c r="P63" s="227"/>
      <c r="Q63" s="227"/>
      <c r="R63" s="227"/>
      <c r="S63" s="227"/>
      <c r="T63" s="227"/>
      <c r="U63" s="227"/>
      <c r="V63" s="227"/>
      <c r="W63" s="228"/>
      <c r="X63" s="563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5"/>
      <c r="AK63" s="487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88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90"/>
      <c r="BW63" s="292"/>
      <c r="BX63" s="289"/>
      <c r="BY63" s="289"/>
      <c r="BZ63" s="289"/>
      <c r="CA63" s="290"/>
      <c r="CB63" s="288"/>
      <c r="CC63" s="289"/>
      <c r="CD63" s="289"/>
      <c r="CE63" s="289"/>
      <c r="CF63" s="290"/>
      <c r="CG63" s="288"/>
      <c r="CH63" s="289"/>
      <c r="CI63" s="289"/>
      <c r="CJ63" s="289"/>
      <c r="CK63" s="291"/>
      <c r="CL63" s="269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1"/>
      <c r="DD63" s="6" t="s">
        <v>57</v>
      </c>
      <c r="DE63" s="6" t="s">
        <v>60</v>
      </c>
      <c r="DF63" s="6" t="s">
        <v>12</v>
      </c>
      <c r="DG63" s="6" t="s">
        <v>45</v>
      </c>
      <c r="DH63" s="6" t="s">
        <v>13</v>
      </c>
      <c r="DI63" s="6" t="s">
        <v>58</v>
      </c>
      <c r="DJ63" s="6" t="s">
        <v>59</v>
      </c>
      <c r="DL63" s="6" t="s">
        <v>91</v>
      </c>
      <c r="DM63" s="6" t="str">
        <f>IF(BJ72="","",IF(BJ72&gt;=3.5,"○",""))</f>
        <v/>
      </c>
      <c r="DN63" s="6" t="str">
        <f>IF(BJ72="","",IF(AND(3.5&gt;BJ72,BJ72&gt;=3),"○",""))</f>
        <v/>
      </c>
      <c r="DO63" s="6" t="str">
        <f>IF(BJ72="","",IF(BJ72&lt;3,"○",""))</f>
        <v/>
      </c>
    </row>
    <row r="64" spans="5:119" ht="6.95" customHeight="1" x14ac:dyDescent="0.15">
      <c r="E64" s="157" t="s">
        <v>28</v>
      </c>
      <c r="F64" s="166"/>
      <c r="G64" s="346" t="s">
        <v>46</v>
      </c>
      <c r="H64" s="256"/>
      <c r="I64" s="256"/>
      <c r="J64" s="256"/>
      <c r="K64" s="256"/>
      <c r="L64" s="257"/>
      <c r="M64" s="434" t="s">
        <v>62</v>
      </c>
      <c r="N64" s="435"/>
      <c r="O64" s="435"/>
      <c r="P64" s="435"/>
      <c r="Q64" s="435"/>
      <c r="R64" s="435"/>
      <c r="S64" s="435"/>
      <c r="T64" s="435"/>
      <c r="U64" s="435"/>
      <c r="V64" s="435"/>
      <c r="W64" s="436"/>
      <c r="X64" s="566" t="s">
        <v>8</v>
      </c>
      <c r="Y64" s="567"/>
      <c r="Z64" s="567"/>
      <c r="AA64" s="567"/>
      <c r="AB64" s="567"/>
      <c r="AC64" s="567"/>
      <c r="AD64" s="567"/>
      <c r="AE64" s="567"/>
      <c r="AF64" s="567"/>
      <c r="AG64" s="567"/>
      <c r="AH64" s="567"/>
      <c r="AI64" s="567"/>
      <c r="AJ64" s="568"/>
      <c r="AK64" s="434" t="s">
        <v>63</v>
      </c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6"/>
      <c r="BH64" s="56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57"/>
      <c r="BW64" s="397"/>
      <c r="BX64" s="397"/>
      <c r="BY64" s="397"/>
      <c r="BZ64" s="397"/>
      <c r="CA64" s="398"/>
      <c r="CB64" s="358" t="s">
        <v>49</v>
      </c>
      <c r="CC64" s="362"/>
      <c r="CD64" s="362"/>
      <c r="CE64" s="362"/>
      <c r="CF64" s="363"/>
      <c r="CG64" s="500"/>
      <c r="CH64" s="397"/>
      <c r="CI64" s="397"/>
      <c r="CJ64" s="397"/>
      <c r="CK64" s="405"/>
      <c r="CL64" s="499" t="s">
        <v>33</v>
      </c>
      <c r="CM64" s="499"/>
      <c r="CN64" s="499"/>
      <c r="CO64" s="499"/>
      <c r="CP64" s="499"/>
      <c r="CQ64" s="499"/>
      <c r="CR64" s="499"/>
      <c r="CS64" s="499"/>
      <c r="CT64" s="499"/>
      <c r="CU64" s="499"/>
      <c r="CV64" s="499"/>
      <c r="CW64" s="499"/>
      <c r="CX64" s="499"/>
      <c r="CY64" s="499"/>
      <c r="CZ64" s="499"/>
      <c r="DA64" s="499"/>
      <c r="DD64" s="6" t="s">
        <v>80</v>
      </c>
      <c r="DE64" s="6" t="s">
        <v>98</v>
      </c>
      <c r="DF64" s="6" t="s">
        <v>98</v>
      </c>
      <c r="DG64" s="6" t="s">
        <v>98</v>
      </c>
      <c r="DH64" s="6" t="s">
        <v>98</v>
      </c>
      <c r="DI64" s="6" t="s">
        <v>98</v>
      </c>
      <c r="DJ64" s="6" t="s">
        <v>98</v>
      </c>
      <c r="DL64" s="6"/>
      <c r="DM64" s="6"/>
      <c r="DN64" s="6"/>
      <c r="DO64" s="6"/>
    </row>
    <row r="65" spans="5:119" ht="6.95" customHeight="1" x14ac:dyDescent="0.15">
      <c r="E65" s="167"/>
      <c r="F65" s="168"/>
      <c r="G65" s="258"/>
      <c r="H65" s="259"/>
      <c r="I65" s="259"/>
      <c r="J65" s="259"/>
      <c r="K65" s="259"/>
      <c r="L65" s="260"/>
      <c r="M65" s="437"/>
      <c r="N65" s="438"/>
      <c r="O65" s="438"/>
      <c r="P65" s="438"/>
      <c r="Q65" s="438"/>
      <c r="R65" s="438"/>
      <c r="S65" s="438"/>
      <c r="T65" s="438"/>
      <c r="U65" s="438"/>
      <c r="V65" s="438"/>
      <c r="W65" s="439"/>
      <c r="X65" s="560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2"/>
      <c r="AK65" s="437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9"/>
      <c r="BH65" s="73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9"/>
      <c r="BW65" s="200"/>
      <c r="BX65" s="200"/>
      <c r="BY65" s="200"/>
      <c r="BZ65" s="200"/>
      <c r="CA65" s="204"/>
      <c r="CB65" s="184"/>
      <c r="CC65" s="185"/>
      <c r="CD65" s="185"/>
      <c r="CE65" s="185"/>
      <c r="CF65" s="186"/>
      <c r="CG65" s="417"/>
      <c r="CH65" s="200"/>
      <c r="CI65" s="200"/>
      <c r="CJ65" s="200"/>
      <c r="CK65" s="201"/>
      <c r="CL65" s="499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/>
      <c r="CW65" s="499"/>
      <c r="CX65" s="499"/>
      <c r="CY65" s="499"/>
      <c r="CZ65" s="499"/>
      <c r="DA65" s="499"/>
      <c r="DD65" s="6" t="s">
        <v>220</v>
      </c>
      <c r="DE65" s="6" t="s">
        <v>153</v>
      </c>
      <c r="DF65" s="6" t="s">
        <v>85</v>
      </c>
      <c r="DG65" s="6" t="s">
        <v>87</v>
      </c>
      <c r="DH65" s="6" t="s">
        <v>86</v>
      </c>
      <c r="DI65" s="6">
        <v>3.5</v>
      </c>
      <c r="DJ65" s="8" t="s">
        <v>221</v>
      </c>
      <c r="DL65" s="6" t="s">
        <v>90</v>
      </c>
      <c r="DM65" s="6" t="str">
        <f>IF(BH75=DF65,"○","")</f>
        <v/>
      </c>
      <c r="DN65" s="6" t="str">
        <f>IF(BH75=DG65,"○","")</f>
        <v/>
      </c>
      <c r="DO65" s="6" t="str">
        <f>IF(BH75=DH65,"○","")</f>
        <v/>
      </c>
    </row>
    <row r="66" spans="5:119" ht="6.95" customHeight="1" x14ac:dyDescent="0.15">
      <c r="E66" s="167"/>
      <c r="F66" s="168"/>
      <c r="G66" s="258"/>
      <c r="H66" s="259"/>
      <c r="I66" s="259"/>
      <c r="J66" s="259"/>
      <c r="K66" s="259"/>
      <c r="L66" s="260"/>
      <c r="M66" s="223" t="s">
        <v>47</v>
      </c>
      <c r="N66" s="224"/>
      <c r="O66" s="224"/>
      <c r="P66" s="224"/>
      <c r="Q66" s="224"/>
      <c r="R66" s="224"/>
      <c r="S66" s="224"/>
      <c r="T66" s="224"/>
      <c r="U66" s="224"/>
      <c r="V66" s="224"/>
      <c r="W66" s="225"/>
      <c r="X66" s="560"/>
      <c r="Y66" s="561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562"/>
      <c r="AK66" s="223" t="s">
        <v>160</v>
      </c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5"/>
      <c r="BH66" s="218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219"/>
      <c r="BW66" s="198"/>
      <c r="BX66" s="198"/>
      <c r="BY66" s="198"/>
      <c r="BZ66" s="198"/>
      <c r="CA66" s="203"/>
      <c r="CB66" s="416"/>
      <c r="CC66" s="431"/>
      <c r="CD66" s="431"/>
      <c r="CE66" s="431"/>
      <c r="CF66" s="443"/>
      <c r="CG66" s="198"/>
      <c r="CH66" s="198"/>
      <c r="CI66" s="198"/>
      <c r="CJ66" s="198"/>
      <c r="CK66" s="199"/>
      <c r="CL66" s="499" t="s">
        <v>33</v>
      </c>
      <c r="CM66" s="499"/>
      <c r="CN66" s="499"/>
      <c r="CO66" s="499"/>
      <c r="CP66" s="499"/>
      <c r="CQ66" s="499"/>
      <c r="CR66" s="499"/>
      <c r="CS66" s="499"/>
      <c r="CT66" s="499"/>
      <c r="CU66" s="499"/>
      <c r="CV66" s="499"/>
      <c r="CW66" s="499"/>
      <c r="CX66" s="499"/>
      <c r="CY66" s="499"/>
      <c r="CZ66" s="499"/>
      <c r="DA66" s="499"/>
      <c r="DD66" s="6"/>
      <c r="DE66" s="6" t="s">
        <v>61</v>
      </c>
      <c r="DF66" s="6"/>
      <c r="DG66" s="6" t="s">
        <v>65</v>
      </c>
      <c r="DH66" s="6" t="s">
        <v>66</v>
      </c>
      <c r="DI66" s="6">
        <v>3.5</v>
      </c>
      <c r="DJ66" s="8" t="s">
        <v>221</v>
      </c>
      <c r="DL66" s="6"/>
      <c r="DM66" s="6"/>
      <c r="DN66" s="6"/>
      <c r="DO66" s="6"/>
    </row>
    <row r="67" spans="5:119" ht="6.95" customHeight="1" x14ac:dyDescent="0.15">
      <c r="E67" s="167"/>
      <c r="F67" s="168"/>
      <c r="G67" s="258"/>
      <c r="H67" s="259"/>
      <c r="I67" s="259"/>
      <c r="J67" s="259"/>
      <c r="K67" s="259"/>
      <c r="L67" s="260"/>
      <c r="M67" s="223"/>
      <c r="N67" s="224"/>
      <c r="O67" s="224"/>
      <c r="P67" s="224"/>
      <c r="Q67" s="224"/>
      <c r="R67" s="224"/>
      <c r="S67" s="224"/>
      <c r="T67" s="224"/>
      <c r="U67" s="224"/>
      <c r="V67" s="224"/>
      <c r="W67" s="225"/>
      <c r="X67" s="560"/>
      <c r="Y67" s="561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2"/>
      <c r="AK67" s="223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5"/>
      <c r="BH67" s="218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219"/>
      <c r="BW67" s="198"/>
      <c r="BX67" s="198"/>
      <c r="BY67" s="198"/>
      <c r="BZ67" s="198"/>
      <c r="CA67" s="203"/>
      <c r="CB67" s="416"/>
      <c r="CC67" s="431"/>
      <c r="CD67" s="431"/>
      <c r="CE67" s="431"/>
      <c r="CF67" s="443"/>
      <c r="CG67" s="198"/>
      <c r="CH67" s="198"/>
      <c r="CI67" s="198"/>
      <c r="CJ67" s="198"/>
      <c r="CK67" s="199"/>
      <c r="CL67" s="499"/>
      <c r="CM67" s="499"/>
      <c r="CN67" s="499"/>
      <c r="CO67" s="499"/>
      <c r="CP67" s="499"/>
      <c r="CQ67" s="499"/>
      <c r="CR67" s="499"/>
      <c r="CS67" s="499"/>
      <c r="CT67" s="499"/>
      <c r="CU67" s="499"/>
      <c r="CV67" s="499"/>
      <c r="CW67" s="499"/>
      <c r="CX67" s="499"/>
      <c r="CY67" s="499"/>
      <c r="CZ67" s="499"/>
      <c r="DA67" s="499"/>
      <c r="DD67" s="6"/>
      <c r="DE67" s="6"/>
      <c r="DF67" s="6"/>
      <c r="DG67" s="6"/>
      <c r="DH67" s="6"/>
      <c r="DI67" s="6"/>
      <c r="DJ67" s="6"/>
      <c r="DL67" s="6"/>
      <c r="DM67" s="6"/>
      <c r="DN67" s="6"/>
      <c r="DO67" s="6"/>
    </row>
    <row r="68" spans="5:119" ht="6.95" customHeight="1" x14ac:dyDescent="0.15">
      <c r="E68" s="167"/>
      <c r="F68" s="168"/>
      <c r="G68" s="258"/>
      <c r="H68" s="259"/>
      <c r="I68" s="259"/>
      <c r="J68" s="259"/>
      <c r="K68" s="259"/>
      <c r="L68" s="260"/>
      <c r="M68" s="223"/>
      <c r="N68" s="224"/>
      <c r="O68" s="224"/>
      <c r="P68" s="224"/>
      <c r="Q68" s="224"/>
      <c r="R68" s="224"/>
      <c r="S68" s="224"/>
      <c r="T68" s="224"/>
      <c r="U68" s="224"/>
      <c r="V68" s="224"/>
      <c r="W68" s="225"/>
      <c r="X68" s="560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2"/>
      <c r="AK68" s="223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5"/>
      <c r="BH68" s="218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219"/>
      <c r="BW68" s="198"/>
      <c r="BX68" s="198"/>
      <c r="BY68" s="198"/>
      <c r="BZ68" s="198"/>
      <c r="CA68" s="203"/>
      <c r="CB68" s="416"/>
      <c r="CC68" s="431"/>
      <c r="CD68" s="431"/>
      <c r="CE68" s="431"/>
      <c r="CF68" s="443"/>
      <c r="CG68" s="198"/>
      <c r="CH68" s="198"/>
      <c r="CI68" s="198"/>
      <c r="CJ68" s="198"/>
      <c r="CK68" s="199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499"/>
      <c r="CW68" s="499"/>
      <c r="CX68" s="499"/>
      <c r="CY68" s="499"/>
      <c r="CZ68" s="499"/>
      <c r="DA68" s="499"/>
      <c r="DD68" s="6"/>
      <c r="DE68" s="6"/>
      <c r="DF68" s="6"/>
      <c r="DG68" s="6"/>
      <c r="DH68" s="6"/>
      <c r="DI68" s="6"/>
      <c r="DJ68" s="6"/>
    </row>
    <row r="69" spans="5:119" ht="6.95" customHeight="1" x14ac:dyDescent="0.15">
      <c r="E69" s="169"/>
      <c r="F69" s="170"/>
      <c r="G69" s="261"/>
      <c r="H69" s="262"/>
      <c r="I69" s="262"/>
      <c r="J69" s="262"/>
      <c r="K69" s="262"/>
      <c r="L69" s="263"/>
      <c r="M69" s="226"/>
      <c r="N69" s="227"/>
      <c r="O69" s="227"/>
      <c r="P69" s="227"/>
      <c r="Q69" s="227"/>
      <c r="R69" s="227"/>
      <c r="S69" s="227"/>
      <c r="T69" s="227"/>
      <c r="U69" s="227"/>
      <c r="V69" s="227"/>
      <c r="W69" s="228"/>
      <c r="X69" s="563"/>
      <c r="Y69" s="564"/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5"/>
      <c r="AK69" s="487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9"/>
      <c r="BH69" s="50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502"/>
      <c r="BW69" s="503"/>
      <c r="BX69" s="503"/>
      <c r="BY69" s="503"/>
      <c r="BZ69" s="503"/>
      <c r="CA69" s="505"/>
      <c r="CB69" s="444"/>
      <c r="CC69" s="445"/>
      <c r="CD69" s="445"/>
      <c r="CE69" s="445"/>
      <c r="CF69" s="446"/>
      <c r="CG69" s="503"/>
      <c r="CH69" s="503"/>
      <c r="CI69" s="503"/>
      <c r="CJ69" s="503"/>
      <c r="CK69" s="504"/>
      <c r="CL69" s="499"/>
      <c r="CM69" s="499"/>
      <c r="CN69" s="499"/>
      <c r="CO69" s="499"/>
      <c r="CP69" s="499"/>
      <c r="CQ69" s="499"/>
      <c r="CR69" s="499"/>
      <c r="CS69" s="499"/>
      <c r="CT69" s="499"/>
      <c r="CU69" s="499"/>
      <c r="CV69" s="499"/>
      <c r="CW69" s="499"/>
      <c r="CX69" s="499"/>
      <c r="CY69" s="499"/>
      <c r="CZ69" s="499"/>
      <c r="DA69" s="499"/>
    </row>
    <row r="70" spans="5:119" ht="6.95" customHeight="1" x14ac:dyDescent="0.15">
      <c r="E70" s="157" t="s">
        <v>48</v>
      </c>
      <c r="F70" s="166"/>
      <c r="G70" s="258" t="s">
        <v>171</v>
      </c>
      <c r="H70" s="259"/>
      <c r="I70" s="259"/>
      <c r="J70" s="259"/>
      <c r="K70" s="259"/>
      <c r="L70" s="260"/>
      <c r="M70" s="369" t="s">
        <v>147</v>
      </c>
      <c r="N70" s="370"/>
      <c r="O70" s="370"/>
      <c r="P70" s="370"/>
      <c r="Q70" s="370"/>
      <c r="R70" s="370"/>
      <c r="S70" s="370"/>
      <c r="T70" s="370"/>
      <c r="U70" s="370"/>
      <c r="V70" s="370"/>
      <c r="W70" s="371"/>
      <c r="X70" s="569" t="s">
        <v>146</v>
      </c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1"/>
      <c r="AK70" s="440" t="e">
        <f>VLOOKUP(X77,DE63:DJ66,3,0)</f>
        <v>#N/A</v>
      </c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2"/>
      <c r="BH70" s="511" t="s">
        <v>93</v>
      </c>
      <c r="BI70" s="512"/>
      <c r="BJ70" s="512"/>
      <c r="BK70" s="512"/>
      <c r="BL70" s="512"/>
      <c r="BM70" s="512"/>
      <c r="BN70" s="512"/>
      <c r="BO70" s="512"/>
      <c r="BP70" s="512"/>
      <c r="BQ70" s="512"/>
      <c r="BR70" s="512"/>
      <c r="BS70" s="512"/>
      <c r="BT70" s="512"/>
      <c r="BU70" s="512"/>
      <c r="BV70" s="513"/>
      <c r="BW70" s="140" t="str">
        <f>IF(OR(X77="",X77="方法"),"",IF(OR(DM63="○",DM65="○"),"○",""))</f>
        <v/>
      </c>
      <c r="BX70" s="140"/>
      <c r="BY70" s="140"/>
      <c r="BZ70" s="140"/>
      <c r="CA70" s="141"/>
      <c r="CB70" s="358" t="str">
        <f>IF(OR(X77="方法",X77=""),"",IF(OR(DN63="○",DN65="○"),"○",""))</f>
        <v/>
      </c>
      <c r="CC70" s="359"/>
      <c r="CD70" s="359"/>
      <c r="CE70" s="359"/>
      <c r="CF70" s="360"/>
      <c r="CG70" s="140" t="str">
        <f>IF(OR(X77="方法",X77=""),"",IF(OR(DO63="○",DO65="○"),"○",""))</f>
        <v/>
      </c>
      <c r="CH70" s="140"/>
      <c r="CI70" s="140"/>
      <c r="CJ70" s="140"/>
      <c r="CK70" s="146"/>
      <c r="CL70" s="135" t="s">
        <v>34</v>
      </c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D70" s="6" t="s">
        <v>104</v>
      </c>
    </row>
    <row r="71" spans="5:119" ht="6.95" customHeight="1" x14ac:dyDescent="0.15">
      <c r="E71" s="167"/>
      <c r="F71" s="168"/>
      <c r="G71" s="258"/>
      <c r="H71" s="259"/>
      <c r="I71" s="259"/>
      <c r="J71" s="259"/>
      <c r="K71" s="259"/>
      <c r="L71" s="260"/>
      <c r="M71" s="361"/>
      <c r="N71" s="364"/>
      <c r="O71" s="364"/>
      <c r="P71" s="364"/>
      <c r="Q71" s="364"/>
      <c r="R71" s="364"/>
      <c r="S71" s="364"/>
      <c r="T71" s="364"/>
      <c r="U71" s="364"/>
      <c r="V71" s="364"/>
      <c r="W71" s="365"/>
      <c r="X71" s="542"/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4"/>
      <c r="AK71" s="232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4"/>
      <c r="BH71" s="514"/>
      <c r="BI71" s="515"/>
      <c r="BJ71" s="515"/>
      <c r="BK71" s="515"/>
      <c r="BL71" s="515"/>
      <c r="BM71" s="515"/>
      <c r="BN71" s="515"/>
      <c r="BO71" s="515"/>
      <c r="BP71" s="515"/>
      <c r="BQ71" s="515"/>
      <c r="BR71" s="515"/>
      <c r="BS71" s="515"/>
      <c r="BT71" s="515"/>
      <c r="BU71" s="515"/>
      <c r="BV71" s="516"/>
      <c r="BW71" s="140"/>
      <c r="BX71" s="140"/>
      <c r="BY71" s="140"/>
      <c r="BZ71" s="140"/>
      <c r="CA71" s="141"/>
      <c r="CB71" s="139"/>
      <c r="CC71" s="140"/>
      <c r="CD71" s="140"/>
      <c r="CE71" s="140"/>
      <c r="CF71" s="141"/>
      <c r="CG71" s="140"/>
      <c r="CH71" s="140"/>
      <c r="CI71" s="140"/>
      <c r="CJ71" s="140"/>
      <c r="CK71" s="146"/>
      <c r="CL71" s="135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D71" s="6" t="s">
        <v>102</v>
      </c>
    </row>
    <row r="72" spans="5:119" ht="6.95" customHeight="1" x14ac:dyDescent="0.15">
      <c r="E72" s="167"/>
      <c r="F72" s="168"/>
      <c r="G72" s="258"/>
      <c r="H72" s="259"/>
      <c r="I72" s="259"/>
      <c r="J72" s="259"/>
      <c r="K72" s="259"/>
      <c r="L72" s="260"/>
      <c r="M72" s="361"/>
      <c r="N72" s="364"/>
      <c r="O72" s="364"/>
      <c r="P72" s="364"/>
      <c r="Q72" s="364"/>
      <c r="R72" s="364"/>
      <c r="S72" s="364"/>
      <c r="T72" s="364"/>
      <c r="U72" s="364"/>
      <c r="V72" s="364"/>
      <c r="W72" s="365"/>
      <c r="X72" s="542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4"/>
      <c r="AK72" s="232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4"/>
      <c r="BH72" s="91"/>
      <c r="BI72" s="38"/>
      <c r="BJ72" s="355"/>
      <c r="BK72" s="355"/>
      <c r="BL72" s="355"/>
      <c r="BM72" s="355"/>
      <c r="BN72" s="355"/>
      <c r="BO72" s="355"/>
      <c r="BP72" s="355"/>
      <c r="BQ72" s="355"/>
      <c r="BR72" s="171" t="s">
        <v>92</v>
      </c>
      <c r="BS72" s="171"/>
      <c r="BT72" s="171"/>
      <c r="BU72" s="92"/>
      <c r="BV72" s="93"/>
      <c r="BW72" s="140"/>
      <c r="BX72" s="140"/>
      <c r="BY72" s="140"/>
      <c r="BZ72" s="140"/>
      <c r="CA72" s="141"/>
      <c r="CB72" s="139"/>
      <c r="CC72" s="140"/>
      <c r="CD72" s="140"/>
      <c r="CE72" s="140"/>
      <c r="CF72" s="141"/>
      <c r="CG72" s="140"/>
      <c r="CH72" s="140"/>
      <c r="CI72" s="140"/>
      <c r="CJ72" s="140"/>
      <c r="CK72" s="146"/>
      <c r="CL72" s="135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D72" s="6" t="s">
        <v>103</v>
      </c>
      <c r="DG72" s="6"/>
      <c r="DH72" s="6" t="s">
        <v>119</v>
      </c>
      <c r="DI72" s="6" t="s">
        <v>54</v>
      </c>
      <c r="DJ72" s="6" t="s">
        <v>120</v>
      </c>
    </row>
    <row r="73" spans="5:119" ht="6.95" customHeight="1" x14ac:dyDescent="0.15">
      <c r="E73" s="167"/>
      <c r="F73" s="168"/>
      <c r="G73" s="258"/>
      <c r="H73" s="259"/>
      <c r="I73" s="259"/>
      <c r="J73" s="259"/>
      <c r="K73" s="259"/>
      <c r="L73" s="260"/>
      <c r="M73" s="361"/>
      <c r="N73" s="364"/>
      <c r="O73" s="364"/>
      <c r="P73" s="364"/>
      <c r="Q73" s="364"/>
      <c r="R73" s="364"/>
      <c r="S73" s="364"/>
      <c r="T73" s="364"/>
      <c r="U73" s="364"/>
      <c r="V73" s="364"/>
      <c r="W73" s="365"/>
      <c r="X73" s="542"/>
      <c r="Y73" s="543"/>
      <c r="Z73" s="543"/>
      <c r="AA73" s="543"/>
      <c r="AB73" s="543"/>
      <c r="AC73" s="543"/>
      <c r="AD73" s="543"/>
      <c r="AE73" s="543"/>
      <c r="AF73" s="543"/>
      <c r="AG73" s="543"/>
      <c r="AH73" s="543"/>
      <c r="AI73" s="543"/>
      <c r="AJ73" s="544"/>
      <c r="AK73" s="232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4"/>
      <c r="BH73" s="91"/>
      <c r="BI73" s="38"/>
      <c r="BJ73" s="356"/>
      <c r="BK73" s="356"/>
      <c r="BL73" s="356"/>
      <c r="BM73" s="356"/>
      <c r="BN73" s="356"/>
      <c r="BO73" s="356"/>
      <c r="BP73" s="356"/>
      <c r="BQ73" s="356"/>
      <c r="BR73" s="171"/>
      <c r="BS73" s="171"/>
      <c r="BT73" s="171"/>
      <c r="BU73" s="92"/>
      <c r="BV73" s="93"/>
      <c r="BW73" s="140"/>
      <c r="BX73" s="140"/>
      <c r="BY73" s="140"/>
      <c r="BZ73" s="140"/>
      <c r="CA73" s="141"/>
      <c r="CB73" s="139"/>
      <c r="CC73" s="140"/>
      <c r="CD73" s="140"/>
      <c r="CE73" s="140"/>
      <c r="CF73" s="141"/>
      <c r="CG73" s="140"/>
      <c r="CH73" s="140"/>
      <c r="CI73" s="140"/>
      <c r="CJ73" s="140"/>
      <c r="CK73" s="146"/>
      <c r="CL73" s="135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G73" s="6" t="s">
        <v>115</v>
      </c>
      <c r="DH73" s="6" t="str">
        <f>IF(BI57="","",IF(BI57&lt;DH75,"○","×"))</f>
        <v/>
      </c>
      <c r="DI73" s="6" t="str">
        <f>IF(BQ57="","",IF(BQ57&lt;=DI75,"○","×"))</f>
        <v/>
      </c>
      <c r="DJ73" s="6" t="str">
        <f>IF(OR(DH73="",DI73=""),"",IF(AND(DH73="○",DI73="○"),"○","×"))</f>
        <v/>
      </c>
    </row>
    <row r="74" spans="5:119" ht="6.95" customHeight="1" x14ac:dyDescent="0.15">
      <c r="E74" s="167"/>
      <c r="F74" s="168"/>
      <c r="G74" s="258"/>
      <c r="H74" s="259"/>
      <c r="I74" s="259"/>
      <c r="J74" s="259"/>
      <c r="K74" s="259"/>
      <c r="L74" s="260"/>
      <c r="M74" s="361"/>
      <c r="N74" s="364"/>
      <c r="O74" s="364"/>
      <c r="P74" s="364"/>
      <c r="Q74" s="364"/>
      <c r="R74" s="364"/>
      <c r="S74" s="364"/>
      <c r="T74" s="364"/>
      <c r="U74" s="364"/>
      <c r="V74" s="364"/>
      <c r="W74" s="365"/>
      <c r="X74" s="542"/>
      <c r="Y74" s="543"/>
      <c r="Z74" s="543"/>
      <c r="AA74" s="543"/>
      <c r="AB74" s="543"/>
      <c r="AC74" s="543"/>
      <c r="AD74" s="543"/>
      <c r="AE74" s="543"/>
      <c r="AF74" s="543"/>
      <c r="AG74" s="543"/>
      <c r="AH74" s="543"/>
      <c r="AI74" s="543"/>
      <c r="AJ74" s="544"/>
      <c r="AK74" s="232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4"/>
      <c r="BH74" s="94"/>
      <c r="BI74" s="95"/>
      <c r="BJ74" s="95"/>
      <c r="BK74" s="96"/>
      <c r="BL74" s="96"/>
      <c r="BM74" s="95"/>
      <c r="BN74" s="95"/>
      <c r="BO74" s="95"/>
      <c r="BP74" s="95"/>
      <c r="BQ74" s="95"/>
      <c r="BR74" s="97"/>
      <c r="BS74" s="97"/>
      <c r="BT74" s="97"/>
      <c r="BU74" s="98"/>
      <c r="BV74" s="99"/>
      <c r="BW74" s="140"/>
      <c r="BX74" s="140"/>
      <c r="BY74" s="140"/>
      <c r="BZ74" s="140"/>
      <c r="CA74" s="141"/>
      <c r="CB74" s="139"/>
      <c r="CC74" s="140"/>
      <c r="CD74" s="140"/>
      <c r="CE74" s="140"/>
      <c r="CF74" s="141"/>
      <c r="CG74" s="140"/>
      <c r="CH74" s="140"/>
      <c r="CI74" s="140"/>
      <c r="CJ74" s="140"/>
      <c r="CK74" s="146"/>
      <c r="CL74" s="135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G74" s="6" t="s">
        <v>117</v>
      </c>
      <c r="DH74" s="6" t="str">
        <f>IF(BI61="","",IF(BI61&lt;DH76,"○","×"))</f>
        <v/>
      </c>
      <c r="DI74" s="6" t="str">
        <f>IF(BQ61="","",IF(BQ61&lt;=DI76,"○","×"))</f>
        <v/>
      </c>
      <c r="DJ74" s="6" t="str">
        <f>IF(OR(DH74="",DI74=""),"",IF(AND(DH74="○",DI74="○"),"○","×"))</f>
        <v/>
      </c>
    </row>
    <row r="75" spans="5:119" ht="6.95" customHeight="1" x14ac:dyDescent="0.15">
      <c r="E75" s="167"/>
      <c r="F75" s="168"/>
      <c r="G75" s="258"/>
      <c r="H75" s="259"/>
      <c r="I75" s="259"/>
      <c r="J75" s="259"/>
      <c r="K75" s="259"/>
      <c r="L75" s="260"/>
      <c r="M75" s="361"/>
      <c r="N75" s="364"/>
      <c r="O75" s="364"/>
      <c r="P75" s="364"/>
      <c r="Q75" s="364"/>
      <c r="R75" s="364"/>
      <c r="S75" s="364"/>
      <c r="T75" s="364"/>
      <c r="U75" s="364"/>
      <c r="V75" s="364"/>
      <c r="W75" s="365"/>
      <c r="X75" s="549" t="s">
        <v>81</v>
      </c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72"/>
      <c r="AK75" s="232" t="e">
        <f>VLOOKUP(X77,DE63:DJ66,4,0)</f>
        <v>#N/A</v>
      </c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4"/>
      <c r="BH75" s="385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6"/>
      <c r="BU75" s="386"/>
      <c r="BV75" s="387"/>
      <c r="BW75" s="140"/>
      <c r="BX75" s="140"/>
      <c r="BY75" s="140"/>
      <c r="BZ75" s="140"/>
      <c r="CA75" s="141"/>
      <c r="CB75" s="139"/>
      <c r="CC75" s="140"/>
      <c r="CD75" s="140"/>
      <c r="CE75" s="140"/>
      <c r="CF75" s="141"/>
      <c r="CG75" s="140"/>
      <c r="CH75" s="140"/>
      <c r="CI75" s="140"/>
      <c r="CJ75" s="140"/>
      <c r="CK75" s="146"/>
      <c r="CL75" s="135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D75" s="6" t="s">
        <v>108</v>
      </c>
      <c r="DG75" s="2" t="s">
        <v>139</v>
      </c>
      <c r="DH75" s="2" t="e">
        <f>VLOOKUP(AH5,DH19:DW27,11,FALSE)</f>
        <v>#N/A</v>
      </c>
      <c r="DI75" s="2" t="e">
        <f>VLOOKUP(AH5,DH19:DW27,12,FALSE)</f>
        <v>#N/A</v>
      </c>
    </row>
    <row r="76" spans="5:119" ht="6.95" customHeight="1" x14ac:dyDescent="0.15">
      <c r="E76" s="167"/>
      <c r="F76" s="168"/>
      <c r="G76" s="258"/>
      <c r="H76" s="259"/>
      <c r="I76" s="259"/>
      <c r="J76" s="259"/>
      <c r="K76" s="259"/>
      <c r="L76" s="260"/>
      <c r="M76" s="372"/>
      <c r="N76" s="373"/>
      <c r="O76" s="373"/>
      <c r="P76" s="373"/>
      <c r="Q76" s="373"/>
      <c r="R76" s="373"/>
      <c r="S76" s="373"/>
      <c r="T76" s="373"/>
      <c r="U76" s="373"/>
      <c r="V76" s="373"/>
      <c r="W76" s="374"/>
      <c r="X76" s="549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72"/>
      <c r="AK76" s="232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4"/>
      <c r="BH76" s="388"/>
      <c r="BI76" s="389"/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90"/>
      <c r="BW76" s="140"/>
      <c r="BX76" s="140"/>
      <c r="BY76" s="140"/>
      <c r="BZ76" s="140"/>
      <c r="CA76" s="141"/>
      <c r="CB76" s="139"/>
      <c r="CC76" s="140"/>
      <c r="CD76" s="140"/>
      <c r="CE76" s="140"/>
      <c r="CF76" s="141"/>
      <c r="CG76" s="140"/>
      <c r="CH76" s="140"/>
      <c r="CI76" s="140"/>
      <c r="CJ76" s="140"/>
      <c r="CK76" s="146"/>
      <c r="CL76" s="135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D76" s="6">
        <v>24</v>
      </c>
      <c r="DG76" s="2" t="s">
        <v>140</v>
      </c>
      <c r="DH76" s="2" t="e">
        <f>VLOOKUP(AH5,DH19:DW27,14,FALSE)</f>
        <v>#N/A</v>
      </c>
      <c r="DI76" s="2" t="e">
        <f>VLOOKUP(AH5,DH19:DW27,15,FALSE)</f>
        <v>#N/A</v>
      </c>
    </row>
    <row r="77" spans="5:119" ht="6.95" customHeight="1" x14ac:dyDescent="0.15">
      <c r="E77" s="167"/>
      <c r="F77" s="168"/>
      <c r="G77" s="258"/>
      <c r="H77" s="259"/>
      <c r="I77" s="259"/>
      <c r="J77" s="259"/>
      <c r="K77" s="259"/>
      <c r="L77" s="260"/>
      <c r="M77" s="372"/>
      <c r="N77" s="373"/>
      <c r="O77" s="373"/>
      <c r="P77" s="373"/>
      <c r="Q77" s="373"/>
      <c r="R77" s="373"/>
      <c r="S77" s="373"/>
      <c r="T77" s="373"/>
      <c r="U77" s="373"/>
      <c r="V77" s="373"/>
      <c r="W77" s="374"/>
      <c r="X77" s="573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574"/>
      <c r="AK77" s="232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4"/>
      <c r="BH77" s="388"/>
      <c r="BI77" s="389"/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390"/>
      <c r="BW77" s="140"/>
      <c r="BX77" s="140"/>
      <c r="BY77" s="140"/>
      <c r="BZ77" s="140"/>
      <c r="CA77" s="141"/>
      <c r="CB77" s="139"/>
      <c r="CC77" s="140"/>
      <c r="CD77" s="140"/>
      <c r="CE77" s="140"/>
      <c r="CF77" s="141"/>
      <c r="CG77" s="140"/>
      <c r="CH77" s="140"/>
      <c r="CI77" s="140"/>
      <c r="CJ77" s="140"/>
      <c r="CK77" s="146"/>
      <c r="CL77" s="135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D77" s="6">
        <v>72</v>
      </c>
    </row>
    <row r="78" spans="5:119" ht="6.95" customHeight="1" x14ac:dyDescent="0.15">
      <c r="E78" s="167"/>
      <c r="F78" s="168"/>
      <c r="G78" s="258"/>
      <c r="H78" s="259"/>
      <c r="I78" s="259"/>
      <c r="J78" s="259"/>
      <c r="K78" s="259"/>
      <c r="L78" s="260"/>
      <c r="M78" s="372"/>
      <c r="N78" s="373"/>
      <c r="O78" s="373"/>
      <c r="P78" s="373"/>
      <c r="Q78" s="373"/>
      <c r="R78" s="373"/>
      <c r="S78" s="373"/>
      <c r="T78" s="373"/>
      <c r="U78" s="373"/>
      <c r="V78" s="373"/>
      <c r="W78" s="374"/>
      <c r="X78" s="575"/>
      <c r="Y78" s="576"/>
      <c r="Z78" s="576"/>
      <c r="AA78" s="576"/>
      <c r="AB78" s="576"/>
      <c r="AC78" s="576"/>
      <c r="AD78" s="576"/>
      <c r="AE78" s="576"/>
      <c r="AF78" s="576"/>
      <c r="AG78" s="576"/>
      <c r="AH78" s="576"/>
      <c r="AI78" s="576"/>
      <c r="AJ78" s="577"/>
      <c r="AK78" s="235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7"/>
      <c r="BH78" s="391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392"/>
      <c r="BT78" s="392"/>
      <c r="BU78" s="392"/>
      <c r="BV78" s="393"/>
      <c r="BW78" s="143"/>
      <c r="BX78" s="143"/>
      <c r="BY78" s="143"/>
      <c r="BZ78" s="143"/>
      <c r="CA78" s="144"/>
      <c r="CB78" s="142"/>
      <c r="CC78" s="143"/>
      <c r="CD78" s="143"/>
      <c r="CE78" s="143"/>
      <c r="CF78" s="144"/>
      <c r="CG78" s="143"/>
      <c r="CH78" s="143"/>
      <c r="CI78" s="143"/>
      <c r="CJ78" s="143"/>
      <c r="CK78" s="147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</row>
    <row r="79" spans="5:119" ht="6.95" customHeight="1" x14ac:dyDescent="0.15">
      <c r="E79" s="167"/>
      <c r="F79" s="168"/>
      <c r="G79" s="258"/>
      <c r="H79" s="259"/>
      <c r="I79" s="259"/>
      <c r="J79" s="259"/>
      <c r="K79" s="259"/>
      <c r="L79" s="260"/>
      <c r="M79" s="372" t="s">
        <v>148</v>
      </c>
      <c r="N79" s="373"/>
      <c r="O79" s="373"/>
      <c r="P79" s="373"/>
      <c r="Q79" s="373"/>
      <c r="R79" s="373"/>
      <c r="S79" s="373"/>
      <c r="T79" s="373"/>
      <c r="U79" s="373"/>
      <c r="V79" s="373"/>
      <c r="W79" s="374"/>
      <c r="X79" s="578" t="s">
        <v>8</v>
      </c>
      <c r="Y79" s="550"/>
      <c r="Z79" s="550"/>
      <c r="AA79" s="550"/>
      <c r="AB79" s="550"/>
      <c r="AC79" s="550"/>
      <c r="AD79" s="550"/>
      <c r="AE79" s="550"/>
      <c r="AF79" s="550"/>
      <c r="AG79" s="550"/>
      <c r="AH79" s="550"/>
      <c r="AI79" s="550"/>
      <c r="AJ79" s="579"/>
      <c r="AK79" s="229" t="s">
        <v>161</v>
      </c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8"/>
      <c r="BH79" s="272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100"/>
      <c r="BW79" s="196"/>
      <c r="BX79" s="196"/>
      <c r="BY79" s="196"/>
      <c r="BZ79" s="196"/>
      <c r="CA79" s="202"/>
      <c r="CB79" s="136" t="s">
        <v>84</v>
      </c>
      <c r="CC79" s="179"/>
      <c r="CD79" s="179"/>
      <c r="CE79" s="179"/>
      <c r="CF79" s="180"/>
      <c r="CG79" s="506"/>
      <c r="CH79" s="506"/>
      <c r="CI79" s="506"/>
      <c r="CJ79" s="506"/>
      <c r="CK79" s="507"/>
      <c r="CL79" s="499" t="s">
        <v>33</v>
      </c>
      <c r="CM79" s="499"/>
      <c r="CN79" s="499"/>
      <c r="CO79" s="499"/>
      <c r="CP79" s="499"/>
      <c r="CQ79" s="499"/>
      <c r="CR79" s="499"/>
      <c r="CS79" s="499"/>
      <c r="CT79" s="499"/>
      <c r="CU79" s="499"/>
      <c r="CV79" s="499"/>
      <c r="CW79" s="499"/>
      <c r="CX79" s="499"/>
      <c r="CY79" s="499"/>
      <c r="CZ79" s="499"/>
      <c r="DA79" s="499"/>
    </row>
    <row r="80" spans="5:119" ht="6.95" customHeight="1" x14ac:dyDescent="0.15">
      <c r="E80" s="167"/>
      <c r="F80" s="168"/>
      <c r="G80" s="258"/>
      <c r="H80" s="259"/>
      <c r="I80" s="259"/>
      <c r="J80" s="259"/>
      <c r="K80" s="259"/>
      <c r="L80" s="260"/>
      <c r="M80" s="372"/>
      <c r="N80" s="373"/>
      <c r="O80" s="373"/>
      <c r="P80" s="373"/>
      <c r="Q80" s="373"/>
      <c r="R80" s="373"/>
      <c r="S80" s="373"/>
      <c r="T80" s="373"/>
      <c r="U80" s="373"/>
      <c r="V80" s="373"/>
      <c r="W80" s="374"/>
      <c r="X80" s="549"/>
      <c r="Y80" s="551"/>
      <c r="Z80" s="551"/>
      <c r="AA80" s="551"/>
      <c r="AB80" s="551"/>
      <c r="AC80" s="551"/>
      <c r="AD80" s="551"/>
      <c r="AE80" s="551"/>
      <c r="AF80" s="551"/>
      <c r="AG80" s="551"/>
      <c r="AH80" s="551"/>
      <c r="AI80" s="551"/>
      <c r="AJ80" s="572"/>
      <c r="AK80" s="232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  <c r="AY80" s="379"/>
      <c r="AZ80" s="379"/>
      <c r="BA80" s="379"/>
      <c r="BB80" s="379"/>
      <c r="BC80" s="379"/>
      <c r="BD80" s="379"/>
      <c r="BE80" s="379"/>
      <c r="BF80" s="379"/>
      <c r="BG80" s="380"/>
      <c r="BH80" s="275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101"/>
      <c r="BW80" s="198"/>
      <c r="BX80" s="198"/>
      <c r="BY80" s="198"/>
      <c r="BZ80" s="198"/>
      <c r="CA80" s="203"/>
      <c r="CB80" s="181"/>
      <c r="CC80" s="182"/>
      <c r="CD80" s="182"/>
      <c r="CE80" s="182"/>
      <c r="CF80" s="183"/>
      <c r="CG80" s="508"/>
      <c r="CH80" s="508"/>
      <c r="CI80" s="508"/>
      <c r="CJ80" s="508"/>
      <c r="CK80" s="403"/>
      <c r="CL80" s="499"/>
      <c r="CM80" s="499"/>
      <c r="CN80" s="499"/>
      <c r="CO80" s="499"/>
      <c r="CP80" s="499"/>
      <c r="CQ80" s="499"/>
      <c r="CR80" s="499"/>
      <c r="CS80" s="499"/>
      <c r="CT80" s="499"/>
      <c r="CU80" s="499"/>
      <c r="CV80" s="499"/>
      <c r="CW80" s="499"/>
      <c r="CX80" s="499"/>
      <c r="CY80" s="499"/>
      <c r="CZ80" s="499"/>
      <c r="DA80" s="499"/>
      <c r="DC80" s="10"/>
    </row>
    <row r="81" spans="5:105" ht="6.95" customHeight="1" x14ac:dyDescent="0.15">
      <c r="E81" s="167"/>
      <c r="F81" s="168"/>
      <c r="G81" s="258"/>
      <c r="H81" s="259"/>
      <c r="I81" s="259"/>
      <c r="J81" s="259"/>
      <c r="K81" s="259"/>
      <c r="L81" s="260"/>
      <c r="M81" s="372"/>
      <c r="N81" s="373"/>
      <c r="O81" s="373"/>
      <c r="P81" s="373"/>
      <c r="Q81" s="373"/>
      <c r="R81" s="373"/>
      <c r="S81" s="373"/>
      <c r="T81" s="373"/>
      <c r="U81" s="373"/>
      <c r="V81" s="373"/>
      <c r="W81" s="374"/>
      <c r="X81" s="549"/>
      <c r="Y81" s="551"/>
      <c r="Z81" s="551"/>
      <c r="AA81" s="551"/>
      <c r="AB81" s="551"/>
      <c r="AC81" s="551"/>
      <c r="AD81" s="551"/>
      <c r="AE81" s="551"/>
      <c r="AF81" s="551"/>
      <c r="AG81" s="551"/>
      <c r="AH81" s="551"/>
      <c r="AI81" s="551"/>
      <c r="AJ81" s="572"/>
      <c r="AK81" s="381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380"/>
      <c r="BH81" s="275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101"/>
      <c r="BW81" s="198"/>
      <c r="BX81" s="198"/>
      <c r="BY81" s="198"/>
      <c r="BZ81" s="198"/>
      <c r="CA81" s="203"/>
      <c r="CB81" s="181"/>
      <c r="CC81" s="182"/>
      <c r="CD81" s="182"/>
      <c r="CE81" s="182"/>
      <c r="CF81" s="183"/>
      <c r="CG81" s="508"/>
      <c r="CH81" s="508"/>
      <c r="CI81" s="508"/>
      <c r="CJ81" s="508"/>
      <c r="CK81" s="403"/>
      <c r="CL81" s="499"/>
      <c r="CM81" s="499"/>
      <c r="CN81" s="499"/>
      <c r="CO81" s="499"/>
      <c r="CP81" s="499"/>
      <c r="CQ81" s="499"/>
      <c r="CR81" s="499"/>
      <c r="CS81" s="499"/>
      <c r="CT81" s="499"/>
      <c r="CU81" s="499"/>
      <c r="CV81" s="499"/>
      <c r="CW81" s="499"/>
      <c r="CX81" s="499"/>
      <c r="CY81" s="499"/>
      <c r="CZ81" s="499"/>
      <c r="DA81" s="499"/>
    </row>
    <row r="82" spans="5:105" ht="6.95" customHeight="1" x14ac:dyDescent="0.15">
      <c r="E82" s="167"/>
      <c r="F82" s="168"/>
      <c r="G82" s="258"/>
      <c r="H82" s="259"/>
      <c r="I82" s="259"/>
      <c r="J82" s="259"/>
      <c r="K82" s="259"/>
      <c r="L82" s="260"/>
      <c r="M82" s="372"/>
      <c r="N82" s="373"/>
      <c r="O82" s="373"/>
      <c r="P82" s="373"/>
      <c r="Q82" s="373"/>
      <c r="R82" s="373"/>
      <c r="S82" s="373"/>
      <c r="T82" s="373"/>
      <c r="U82" s="373"/>
      <c r="V82" s="373"/>
      <c r="W82" s="374"/>
      <c r="X82" s="580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1"/>
      <c r="AJ82" s="582"/>
      <c r="AK82" s="382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4"/>
      <c r="BH82" s="361"/>
      <c r="BI82" s="364"/>
      <c r="BJ82" s="364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102"/>
      <c r="BW82" s="200"/>
      <c r="BX82" s="200"/>
      <c r="BY82" s="200"/>
      <c r="BZ82" s="200"/>
      <c r="CA82" s="204"/>
      <c r="CB82" s="184"/>
      <c r="CC82" s="185"/>
      <c r="CD82" s="185"/>
      <c r="CE82" s="185"/>
      <c r="CF82" s="186"/>
      <c r="CG82" s="509"/>
      <c r="CH82" s="509"/>
      <c r="CI82" s="509"/>
      <c r="CJ82" s="509"/>
      <c r="CK82" s="510"/>
      <c r="CL82" s="499"/>
      <c r="CM82" s="499"/>
      <c r="CN82" s="499"/>
      <c r="CO82" s="499"/>
      <c r="CP82" s="499"/>
      <c r="CQ82" s="499"/>
      <c r="CR82" s="499"/>
      <c r="CS82" s="499"/>
      <c r="CT82" s="499"/>
      <c r="CU82" s="499"/>
      <c r="CV82" s="499"/>
      <c r="CW82" s="499"/>
      <c r="CX82" s="499"/>
      <c r="CY82" s="499"/>
      <c r="CZ82" s="499"/>
      <c r="DA82" s="499"/>
    </row>
    <row r="83" spans="5:105" ht="6.95" customHeight="1" x14ac:dyDescent="0.15">
      <c r="E83" s="167"/>
      <c r="F83" s="168"/>
      <c r="G83" s="258"/>
      <c r="H83" s="259"/>
      <c r="I83" s="259"/>
      <c r="J83" s="259"/>
      <c r="K83" s="259"/>
      <c r="L83" s="260"/>
      <c r="M83" s="220" t="s">
        <v>149</v>
      </c>
      <c r="N83" s="221"/>
      <c r="O83" s="221"/>
      <c r="P83" s="221"/>
      <c r="Q83" s="221"/>
      <c r="R83" s="221"/>
      <c r="S83" s="221"/>
      <c r="T83" s="221"/>
      <c r="U83" s="221"/>
      <c r="V83" s="221"/>
      <c r="W83" s="222"/>
      <c r="X83" s="583" t="s">
        <v>159</v>
      </c>
      <c r="Y83" s="584"/>
      <c r="Z83" s="584"/>
      <c r="AA83" s="584"/>
      <c r="AB83" s="584"/>
      <c r="AC83" s="584"/>
      <c r="AD83" s="584"/>
      <c r="AE83" s="584"/>
      <c r="AF83" s="584"/>
      <c r="AG83" s="584"/>
      <c r="AH83" s="584"/>
      <c r="AI83" s="584"/>
      <c r="AJ83" s="585"/>
      <c r="AK83" s="220" t="s">
        <v>162</v>
      </c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2"/>
      <c r="BH83" s="517"/>
      <c r="BI83" s="518"/>
      <c r="BJ83" s="518"/>
      <c r="BK83" s="518"/>
      <c r="BL83" s="518"/>
      <c r="BM83" s="518"/>
      <c r="BN83" s="518"/>
      <c r="BO83" s="518"/>
      <c r="BP83" s="518"/>
      <c r="BQ83" s="518"/>
      <c r="BR83" s="518"/>
      <c r="BS83" s="518"/>
      <c r="BT83" s="518"/>
      <c r="BU83" s="518"/>
      <c r="BV83" s="519"/>
      <c r="BW83" s="196"/>
      <c r="BX83" s="196"/>
      <c r="BY83" s="196"/>
      <c r="BZ83" s="196"/>
      <c r="CA83" s="202"/>
      <c r="CB83" s="148" t="s">
        <v>50</v>
      </c>
      <c r="CC83" s="149"/>
      <c r="CD83" s="149"/>
      <c r="CE83" s="149"/>
      <c r="CF83" s="150"/>
      <c r="CG83" s="196"/>
      <c r="CH83" s="196"/>
      <c r="CI83" s="196"/>
      <c r="CJ83" s="196"/>
      <c r="CK83" s="197"/>
      <c r="CL83" s="134" t="s">
        <v>33</v>
      </c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</row>
    <row r="84" spans="5:105" ht="6.95" customHeight="1" x14ac:dyDescent="0.15">
      <c r="E84" s="167"/>
      <c r="F84" s="168"/>
      <c r="G84" s="258"/>
      <c r="H84" s="259"/>
      <c r="I84" s="259"/>
      <c r="J84" s="259"/>
      <c r="K84" s="259"/>
      <c r="L84" s="260"/>
      <c r="M84" s="223"/>
      <c r="N84" s="224"/>
      <c r="O84" s="224"/>
      <c r="P84" s="224"/>
      <c r="Q84" s="224"/>
      <c r="R84" s="224"/>
      <c r="S84" s="224"/>
      <c r="T84" s="224"/>
      <c r="U84" s="224"/>
      <c r="V84" s="224"/>
      <c r="W84" s="225"/>
      <c r="X84" s="586"/>
      <c r="Y84" s="587"/>
      <c r="Z84" s="587"/>
      <c r="AA84" s="587"/>
      <c r="AB84" s="587"/>
      <c r="AC84" s="587"/>
      <c r="AD84" s="587"/>
      <c r="AE84" s="587"/>
      <c r="AF84" s="587"/>
      <c r="AG84" s="587"/>
      <c r="AH84" s="587"/>
      <c r="AI84" s="587"/>
      <c r="AJ84" s="588"/>
      <c r="AK84" s="223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5"/>
      <c r="BH84" s="520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2"/>
      <c r="BW84" s="198"/>
      <c r="BX84" s="198"/>
      <c r="BY84" s="198"/>
      <c r="BZ84" s="198"/>
      <c r="CA84" s="203"/>
      <c r="CB84" s="151"/>
      <c r="CC84" s="152"/>
      <c r="CD84" s="152"/>
      <c r="CE84" s="152"/>
      <c r="CF84" s="153"/>
      <c r="CG84" s="198"/>
      <c r="CH84" s="198"/>
      <c r="CI84" s="198"/>
      <c r="CJ84" s="198"/>
      <c r="CK84" s="199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</row>
    <row r="85" spans="5:105" ht="6.95" customHeight="1" x14ac:dyDescent="0.15">
      <c r="E85" s="167"/>
      <c r="F85" s="168"/>
      <c r="G85" s="258"/>
      <c r="H85" s="259"/>
      <c r="I85" s="259"/>
      <c r="J85" s="259"/>
      <c r="K85" s="259"/>
      <c r="L85" s="260"/>
      <c r="M85" s="223"/>
      <c r="N85" s="224"/>
      <c r="O85" s="224"/>
      <c r="P85" s="224"/>
      <c r="Q85" s="224"/>
      <c r="R85" s="224"/>
      <c r="S85" s="224"/>
      <c r="T85" s="224"/>
      <c r="U85" s="224"/>
      <c r="V85" s="224"/>
      <c r="W85" s="225"/>
      <c r="X85" s="586"/>
      <c r="Y85" s="587"/>
      <c r="Z85" s="587"/>
      <c r="AA85" s="587"/>
      <c r="AB85" s="587"/>
      <c r="AC85" s="587"/>
      <c r="AD85" s="587"/>
      <c r="AE85" s="587"/>
      <c r="AF85" s="587"/>
      <c r="AG85" s="587"/>
      <c r="AH85" s="587"/>
      <c r="AI85" s="587"/>
      <c r="AJ85" s="588"/>
      <c r="AK85" s="223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5"/>
      <c r="BH85" s="520"/>
      <c r="BI85" s="521"/>
      <c r="BJ85" s="521"/>
      <c r="BK85" s="521"/>
      <c r="BL85" s="521"/>
      <c r="BM85" s="521"/>
      <c r="BN85" s="521"/>
      <c r="BO85" s="521"/>
      <c r="BP85" s="521"/>
      <c r="BQ85" s="521"/>
      <c r="BR85" s="521"/>
      <c r="BS85" s="521"/>
      <c r="BT85" s="521"/>
      <c r="BU85" s="521"/>
      <c r="BV85" s="522"/>
      <c r="BW85" s="198"/>
      <c r="BX85" s="198"/>
      <c r="BY85" s="198"/>
      <c r="BZ85" s="198"/>
      <c r="CA85" s="203"/>
      <c r="CB85" s="151"/>
      <c r="CC85" s="152"/>
      <c r="CD85" s="152"/>
      <c r="CE85" s="152"/>
      <c r="CF85" s="153"/>
      <c r="CG85" s="198"/>
      <c r="CH85" s="198"/>
      <c r="CI85" s="198"/>
      <c r="CJ85" s="198"/>
      <c r="CK85" s="199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</row>
    <row r="86" spans="5:105" ht="6.95" customHeight="1" x14ac:dyDescent="0.15">
      <c r="E86" s="167"/>
      <c r="F86" s="168"/>
      <c r="G86" s="258"/>
      <c r="H86" s="259"/>
      <c r="I86" s="259"/>
      <c r="J86" s="259"/>
      <c r="K86" s="259"/>
      <c r="L86" s="260"/>
      <c r="M86" s="223"/>
      <c r="N86" s="224"/>
      <c r="O86" s="224"/>
      <c r="P86" s="224"/>
      <c r="Q86" s="224"/>
      <c r="R86" s="224"/>
      <c r="S86" s="224"/>
      <c r="T86" s="224"/>
      <c r="U86" s="224"/>
      <c r="V86" s="224"/>
      <c r="W86" s="225"/>
      <c r="X86" s="586"/>
      <c r="Y86" s="587"/>
      <c r="Z86" s="587"/>
      <c r="AA86" s="587"/>
      <c r="AB86" s="587"/>
      <c r="AC86" s="587"/>
      <c r="AD86" s="587"/>
      <c r="AE86" s="587"/>
      <c r="AF86" s="587"/>
      <c r="AG86" s="587"/>
      <c r="AH86" s="587"/>
      <c r="AI86" s="587"/>
      <c r="AJ86" s="588"/>
      <c r="AK86" s="223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5"/>
      <c r="BH86" s="520"/>
      <c r="BI86" s="521"/>
      <c r="BJ86" s="521"/>
      <c r="BK86" s="521"/>
      <c r="BL86" s="521"/>
      <c r="BM86" s="521"/>
      <c r="BN86" s="521"/>
      <c r="BO86" s="521"/>
      <c r="BP86" s="521"/>
      <c r="BQ86" s="521"/>
      <c r="BR86" s="521"/>
      <c r="BS86" s="521"/>
      <c r="BT86" s="521"/>
      <c r="BU86" s="521"/>
      <c r="BV86" s="522"/>
      <c r="BW86" s="198"/>
      <c r="BX86" s="198"/>
      <c r="BY86" s="198"/>
      <c r="BZ86" s="198"/>
      <c r="CA86" s="203"/>
      <c r="CB86" s="151"/>
      <c r="CC86" s="152"/>
      <c r="CD86" s="152"/>
      <c r="CE86" s="152"/>
      <c r="CF86" s="153"/>
      <c r="CG86" s="198"/>
      <c r="CH86" s="198"/>
      <c r="CI86" s="198"/>
      <c r="CJ86" s="198"/>
      <c r="CK86" s="199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</row>
    <row r="87" spans="5:105" ht="6.95" customHeight="1" x14ac:dyDescent="0.15">
      <c r="E87" s="167"/>
      <c r="F87" s="168"/>
      <c r="G87" s="258"/>
      <c r="H87" s="259"/>
      <c r="I87" s="259"/>
      <c r="J87" s="259"/>
      <c r="K87" s="259"/>
      <c r="L87" s="260"/>
      <c r="M87" s="223"/>
      <c r="N87" s="224"/>
      <c r="O87" s="224"/>
      <c r="P87" s="224"/>
      <c r="Q87" s="224"/>
      <c r="R87" s="224"/>
      <c r="S87" s="224"/>
      <c r="T87" s="224"/>
      <c r="U87" s="224"/>
      <c r="V87" s="224"/>
      <c r="W87" s="225"/>
      <c r="X87" s="586"/>
      <c r="Y87" s="587"/>
      <c r="Z87" s="587"/>
      <c r="AA87" s="587"/>
      <c r="AB87" s="587"/>
      <c r="AC87" s="587"/>
      <c r="AD87" s="587"/>
      <c r="AE87" s="587"/>
      <c r="AF87" s="587"/>
      <c r="AG87" s="587"/>
      <c r="AH87" s="587"/>
      <c r="AI87" s="587"/>
      <c r="AJ87" s="588"/>
      <c r="AK87" s="223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5"/>
      <c r="BH87" s="520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2"/>
      <c r="BW87" s="198"/>
      <c r="BX87" s="198"/>
      <c r="BY87" s="198"/>
      <c r="BZ87" s="198"/>
      <c r="CA87" s="203"/>
      <c r="CB87" s="151"/>
      <c r="CC87" s="152"/>
      <c r="CD87" s="152"/>
      <c r="CE87" s="152"/>
      <c r="CF87" s="153"/>
      <c r="CG87" s="198"/>
      <c r="CH87" s="198"/>
      <c r="CI87" s="198"/>
      <c r="CJ87" s="198"/>
      <c r="CK87" s="199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</row>
    <row r="88" spans="5:105" ht="6.95" customHeight="1" x14ac:dyDescent="0.15">
      <c r="E88" s="167"/>
      <c r="F88" s="168"/>
      <c r="G88" s="258"/>
      <c r="H88" s="259"/>
      <c r="I88" s="259"/>
      <c r="J88" s="259"/>
      <c r="K88" s="259"/>
      <c r="L88" s="260"/>
      <c r="M88" s="324"/>
      <c r="N88" s="325"/>
      <c r="O88" s="325"/>
      <c r="P88" s="325"/>
      <c r="Q88" s="325"/>
      <c r="R88" s="325"/>
      <c r="S88" s="325"/>
      <c r="T88" s="325"/>
      <c r="U88" s="325"/>
      <c r="V88" s="325"/>
      <c r="W88" s="326"/>
      <c r="X88" s="589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1"/>
      <c r="AK88" s="324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6"/>
      <c r="BH88" s="523"/>
      <c r="BI88" s="524"/>
      <c r="BJ88" s="524"/>
      <c r="BK88" s="524"/>
      <c r="BL88" s="524"/>
      <c r="BM88" s="524"/>
      <c r="BN88" s="524"/>
      <c r="BO88" s="524"/>
      <c r="BP88" s="524"/>
      <c r="BQ88" s="524"/>
      <c r="BR88" s="524"/>
      <c r="BS88" s="524"/>
      <c r="BT88" s="524"/>
      <c r="BU88" s="524"/>
      <c r="BV88" s="525"/>
      <c r="BW88" s="200"/>
      <c r="BX88" s="200"/>
      <c r="BY88" s="200"/>
      <c r="BZ88" s="200"/>
      <c r="CA88" s="204"/>
      <c r="CB88" s="154"/>
      <c r="CC88" s="155"/>
      <c r="CD88" s="155"/>
      <c r="CE88" s="155"/>
      <c r="CF88" s="156"/>
      <c r="CG88" s="200"/>
      <c r="CH88" s="200"/>
      <c r="CI88" s="200"/>
      <c r="CJ88" s="200"/>
      <c r="CK88" s="201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</row>
    <row r="89" spans="5:105" ht="6.95" customHeight="1" x14ac:dyDescent="0.15">
      <c r="E89" s="167"/>
      <c r="F89" s="168"/>
      <c r="G89" s="258"/>
      <c r="H89" s="259"/>
      <c r="I89" s="259"/>
      <c r="J89" s="259"/>
      <c r="K89" s="259"/>
      <c r="L89" s="260"/>
      <c r="M89" s="366" t="s">
        <v>10</v>
      </c>
      <c r="N89" s="367"/>
      <c r="O89" s="367"/>
      <c r="P89" s="367"/>
      <c r="Q89" s="367"/>
      <c r="R89" s="367"/>
      <c r="S89" s="367"/>
      <c r="T89" s="367"/>
      <c r="U89" s="367"/>
      <c r="V89" s="367"/>
      <c r="W89" s="368"/>
      <c r="X89" s="557" t="str">
        <f>IF(AH5="","?",VLOOKUP(AH5,DH20:DS25,8,FALSE))</f>
        <v>?</v>
      </c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9"/>
      <c r="AK89" s="220" t="s">
        <v>151</v>
      </c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2"/>
      <c r="BH89" s="53"/>
      <c r="BI89" s="103"/>
      <c r="BJ89" s="103"/>
      <c r="BK89" s="103"/>
      <c r="BL89" s="103"/>
      <c r="BM89" s="103"/>
      <c r="BN89" s="104"/>
      <c r="BO89" s="104"/>
      <c r="BP89" s="104"/>
      <c r="BQ89" s="104"/>
      <c r="BR89" s="104"/>
      <c r="BS89" s="103"/>
      <c r="BT89" s="103"/>
      <c r="BU89" s="103"/>
      <c r="BV89" s="105"/>
      <c r="BW89" s="137" t="str">
        <f>IF(BN90="","",IF(AND(AU95&lt;=BN90,BN90&lt;=AU93),"○",""))</f>
        <v/>
      </c>
      <c r="BX89" s="137"/>
      <c r="BY89" s="137"/>
      <c r="BZ89" s="137"/>
      <c r="CA89" s="138"/>
      <c r="CB89" s="136" t="s">
        <v>49</v>
      </c>
      <c r="CC89" s="179"/>
      <c r="CD89" s="179"/>
      <c r="CE89" s="179"/>
      <c r="CF89" s="180"/>
      <c r="CG89" s="136" t="str">
        <f>IF(BN90="","",IF(OR(BN90&gt;AU93,BN90&lt;AU95),"○",""))</f>
        <v/>
      </c>
      <c r="CH89" s="137"/>
      <c r="CI89" s="137"/>
      <c r="CJ89" s="137"/>
      <c r="CK89" s="145"/>
      <c r="CL89" s="135" t="s">
        <v>35</v>
      </c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</row>
    <row r="90" spans="5:105" ht="6.95" customHeight="1" x14ac:dyDescent="0.15">
      <c r="E90" s="167"/>
      <c r="F90" s="168"/>
      <c r="G90" s="258"/>
      <c r="H90" s="259"/>
      <c r="I90" s="259"/>
      <c r="J90" s="259"/>
      <c r="K90" s="259"/>
      <c r="L90" s="260"/>
      <c r="M90" s="343"/>
      <c r="N90" s="344"/>
      <c r="O90" s="344"/>
      <c r="P90" s="344"/>
      <c r="Q90" s="344"/>
      <c r="R90" s="344"/>
      <c r="S90" s="344"/>
      <c r="T90" s="344"/>
      <c r="U90" s="344"/>
      <c r="V90" s="344"/>
      <c r="W90" s="345"/>
      <c r="X90" s="560"/>
      <c r="Y90" s="561"/>
      <c r="Z90" s="561"/>
      <c r="AA90" s="561"/>
      <c r="AB90" s="561"/>
      <c r="AC90" s="561"/>
      <c r="AD90" s="561"/>
      <c r="AE90" s="561"/>
      <c r="AF90" s="561"/>
      <c r="AG90" s="561"/>
      <c r="AH90" s="561"/>
      <c r="AI90" s="561"/>
      <c r="AJ90" s="562"/>
      <c r="AK90" s="223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5"/>
      <c r="BH90" s="177" t="s">
        <v>97</v>
      </c>
      <c r="BI90" s="174"/>
      <c r="BJ90" s="174"/>
      <c r="BK90" s="174"/>
      <c r="BL90" s="174"/>
      <c r="BM90" s="174"/>
      <c r="BN90" s="175"/>
      <c r="BO90" s="175"/>
      <c r="BP90" s="175"/>
      <c r="BQ90" s="175"/>
      <c r="BR90" s="175"/>
      <c r="BS90" s="175"/>
      <c r="BT90" s="171" t="s">
        <v>29</v>
      </c>
      <c r="BU90" s="171"/>
      <c r="BV90" s="106"/>
      <c r="BW90" s="140"/>
      <c r="BX90" s="140"/>
      <c r="BY90" s="140"/>
      <c r="BZ90" s="140"/>
      <c r="CA90" s="141"/>
      <c r="CB90" s="181"/>
      <c r="CC90" s="182"/>
      <c r="CD90" s="182"/>
      <c r="CE90" s="182"/>
      <c r="CF90" s="183"/>
      <c r="CG90" s="139"/>
      <c r="CH90" s="140"/>
      <c r="CI90" s="140"/>
      <c r="CJ90" s="140"/>
      <c r="CK90" s="146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</row>
    <row r="91" spans="5:105" ht="6.95" customHeight="1" x14ac:dyDescent="0.15">
      <c r="E91" s="167"/>
      <c r="F91" s="168"/>
      <c r="G91" s="258"/>
      <c r="H91" s="259"/>
      <c r="I91" s="259"/>
      <c r="J91" s="259"/>
      <c r="K91" s="259"/>
      <c r="L91" s="260"/>
      <c r="M91" s="343"/>
      <c r="N91" s="344"/>
      <c r="O91" s="344"/>
      <c r="P91" s="344"/>
      <c r="Q91" s="344"/>
      <c r="R91" s="344"/>
      <c r="S91" s="344"/>
      <c r="T91" s="344"/>
      <c r="U91" s="344"/>
      <c r="V91" s="344"/>
      <c r="W91" s="345"/>
      <c r="X91" s="560"/>
      <c r="Y91" s="561"/>
      <c r="Z91" s="561"/>
      <c r="AA91" s="561"/>
      <c r="AB91" s="561"/>
      <c r="AC91" s="561"/>
      <c r="AD91" s="561"/>
      <c r="AE91" s="561"/>
      <c r="AF91" s="561"/>
      <c r="AG91" s="561"/>
      <c r="AH91" s="561"/>
      <c r="AI91" s="561"/>
      <c r="AJ91" s="562"/>
      <c r="AK91" s="223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5"/>
      <c r="BH91" s="177"/>
      <c r="BI91" s="174"/>
      <c r="BJ91" s="174"/>
      <c r="BK91" s="174"/>
      <c r="BL91" s="174"/>
      <c r="BM91" s="174"/>
      <c r="BN91" s="176"/>
      <c r="BO91" s="176"/>
      <c r="BP91" s="176"/>
      <c r="BQ91" s="176"/>
      <c r="BR91" s="176"/>
      <c r="BS91" s="176"/>
      <c r="BT91" s="171"/>
      <c r="BU91" s="171"/>
      <c r="BV91" s="106"/>
      <c r="BW91" s="140"/>
      <c r="BX91" s="140"/>
      <c r="BY91" s="140"/>
      <c r="BZ91" s="140"/>
      <c r="CA91" s="141"/>
      <c r="CB91" s="181"/>
      <c r="CC91" s="182"/>
      <c r="CD91" s="182"/>
      <c r="CE91" s="182"/>
      <c r="CF91" s="183"/>
      <c r="CG91" s="139"/>
      <c r="CH91" s="140"/>
      <c r="CI91" s="140"/>
      <c r="CJ91" s="140"/>
      <c r="CK91" s="146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</row>
    <row r="92" spans="5:105" ht="6.95" customHeight="1" x14ac:dyDescent="0.15">
      <c r="E92" s="167"/>
      <c r="F92" s="168"/>
      <c r="G92" s="258"/>
      <c r="H92" s="259"/>
      <c r="I92" s="259"/>
      <c r="J92" s="259"/>
      <c r="K92" s="259"/>
      <c r="L92" s="260"/>
      <c r="M92" s="343"/>
      <c r="N92" s="344"/>
      <c r="O92" s="344"/>
      <c r="P92" s="344"/>
      <c r="Q92" s="344"/>
      <c r="R92" s="344"/>
      <c r="S92" s="344"/>
      <c r="T92" s="344"/>
      <c r="U92" s="344"/>
      <c r="V92" s="344"/>
      <c r="W92" s="345"/>
      <c r="X92" s="560"/>
      <c r="Y92" s="561"/>
      <c r="Z92" s="561"/>
      <c r="AA92" s="561"/>
      <c r="AB92" s="561"/>
      <c r="AC92" s="561"/>
      <c r="AD92" s="561"/>
      <c r="AE92" s="561"/>
      <c r="AF92" s="561"/>
      <c r="AG92" s="561"/>
      <c r="AH92" s="561"/>
      <c r="AI92" s="561"/>
      <c r="AJ92" s="562"/>
      <c r="AK92" s="223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5"/>
      <c r="BH92" s="107"/>
      <c r="BI92" s="108"/>
      <c r="BJ92" s="108"/>
      <c r="BK92" s="108"/>
      <c r="BL92" s="108"/>
      <c r="BM92" s="108"/>
      <c r="BN92" s="109"/>
      <c r="BO92" s="109"/>
      <c r="BP92" s="109"/>
      <c r="BQ92" s="109"/>
      <c r="BR92" s="109"/>
      <c r="BS92" s="109"/>
      <c r="BT92" s="110"/>
      <c r="BU92" s="110"/>
      <c r="BV92" s="106"/>
      <c r="BW92" s="140"/>
      <c r="BX92" s="140"/>
      <c r="BY92" s="140"/>
      <c r="BZ92" s="140"/>
      <c r="CA92" s="141"/>
      <c r="CB92" s="181"/>
      <c r="CC92" s="182"/>
      <c r="CD92" s="182"/>
      <c r="CE92" s="182"/>
      <c r="CF92" s="183"/>
      <c r="CG92" s="139"/>
      <c r="CH92" s="140"/>
      <c r="CI92" s="140"/>
      <c r="CJ92" s="140"/>
      <c r="CK92" s="146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</row>
    <row r="93" spans="5:105" ht="6.95" customHeight="1" x14ac:dyDescent="0.15">
      <c r="E93" s="167"/>
      <c r="F93" s="168"/>
      <c r="G93" s="258"/>
      <c r="H93" s="259"/>
      <c r="I93" s="259"/>
      <c r="J93" s="259"/>
      <c r="K93" s="259"/>
      <c r="L93" s="260"/>
      <c r="M93" s="343" t="s">
        <v>106</v>
      </c>
      <c r="N93" s="344"/>
      <c r="O93" s="344"/>
      <c r="P93" s="344"/>
      <c r="Q93" s="344"/>
      <c r="R93" s="344"/>
      <c r="S93" s="344"/>
      <c r="T93" s="344"/>
      <c r="U93" s="344"/>
      <c r="V93" s="344"/>
      <c r="W93" s="345"/>
      <c r="X93" s="560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2"/>
      <c r="AK93" s="58"/>
      <c r="AL93" s="35"/>
      <c r="AM93" s="39"/>
      <c r="AN93" s="39"/>
      <c r="AO93" s="39"/>
      <c r="AP93" s="330" t="s">
        <v>37</v>
      </c>
      <c r="AQ93" s="330"/>
      <c r="AR93" s="330"/>
      <c r="AS93" s="330"/>
      <c r="AT93" s="330"/>
      <c r="AU93" s="327"/>
      <c r="AV93" s="327"/>
      <c r="AW93" s="327"/>
      <c r="AX93" s="327"/>
      <c r="AY93" s="327"/>
      <c r="AZ93" s="327"/>
      <c r="BA93" s="329" t="s">
        <v>30</v>
      </c>
      <c r="BB93" s="329"/>
      <c r="BC93" s="71"/>
      <c r="BD93" s="35"/>
      <c r="BE93" s="42"/>
      <c r="BF93" s="42"/>
      <c r="BG93" s="72"/>
      <c r="BH93" s="111"/>
      <c r="BI93" s="174" t="s">
        <v>96</v>
      </c>
      <c r="BJ93" s="174"/>
      <c r="BK93" s="174"/>
      <c r="BL93" s="174"/>
      <c r="BM93" s="174"/>
      <c r="BN93" s="175"/>
      <c r="BO93" s="175"/>
      <c r="BP93" s="175"/>
      <c r="BQ93" s="175"/>
      <c r="BR93" s="175"/>
      <c r="BS93" s="175"/>
      <c r="BT93" s="171" t="s">
        <v>29</v>
      </c>
      <c r="BU93" s="171"/>
      <c r="BV93" s="106"/>
      <c r="BW93" s="140"/>
      <c r="BX93" s="140"/>
      <c r="BY93" s="140"/>
      <c r="BZ93" s="140"/>
      <c r="CA93" s="141"/>
      <c r="CB93" s="181"/>
      <c r="CC93" s="182"/>
      <c r="CD93" s="182"/>
      <c r="CE93" s="182"/>
      <c r="CF93" s="183"/>
      <c r="CG93" s="139"/>
      <c r="CH93" s="140"/>
      <c r="CI93" s="140"/>
      <c r="CJ93" s="140"/>
      <c r="CK93" s="146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</row>
    <row r="94" spans="5:105" ht="6.95" customHeight="1" x14ac:dyDescent="0.15">
      <c r="E94" s="167"/>
      <c r="F94" s="168"/>
      <c r="G94" s="258"/>
      <c r="H94" s="259"/>
      <c r="I94" s="259"/>
      <c r="J94" s="259"/>
      <c r="K94" s="259"/>
      <c r="L94" s="260"/>
      <c r="M94" s="343"/>
      <c r="N94" s="344"/>
      <c r="O94" s="344"/>
      <c r="P94" s="344"/>
      <c r="Q94" s="344"/>
      <c r="R94" s="344"/>
      <c r="S94" s="344"/>
      <c r="T94" s="344"/>
      <c r="U94" s="344"/>
      <c r="V94" s="344"/>
      <c r="W94" s="345"/>
      <c r="X94" s="560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2"/>
      <c r="AK94" s="58"/>
      <c r="AL94" s="39"/>
      <c r="AM94" s="39"/>
      <c r="AN94" s="39"/>
      <c r="AO94" s="39"/>
      <c r="AP94" s="330"/>
      <c r="AQ94" s="330"/>
      <c r="AR94" s="330"/>
      <c r="AS94" s="330"/>
      <c r="AT94" s="330"/>
      <c r="AU94" s="328"/>
      <c r="AV94" s="328"/>
      <c r="AW94" s="328"/>
      <c r="AX94" s="328"/>
      <c r="AY94" s="328"/>
      <c r="AZ94" s="328"/>
      <c r="BA94" s="329"/>
      <c r="BB94" s="329"/>
      <c r="BC94" s="71"/>
      <c r="BD94" s="42"/>
      <c r="BE94" s="42"/>
      <c r="BF94" s="42"/>
      <c r="BG94" s="72"/>
      <c r="BH94" s="111"/>
      <c r="BI94" s="174"/>
      <c r="BJ94" s="174"/>
      <c r="BK94" s="174"/>
      <c r="BL94" s="174"/>
      <c r="BM94" s="174"/>
      <c r="BN94" s="176"/>
      <c r="BO94" s="176"/>
      <c r="BP94" s="176"/>
      <c r="BQ94" s="176"/>
      <c r="BR94" s="176"/>
      <c r="BS94" s="176"/>
      <c r="BT94" s="171"/>
      <c r="BU94" s="171"/>
      <c r="BV94" s="106"/>
      <c r="BW94" s="140"/>
      <c r="BX94" s="140"/>
      <c r="BY94" s="140"/>
      <c r="BZ94" s="140"/>
      <c r="CA94" s="141"/>
      <c r="CB94" s="181"/>
      <c r="CC94" s="182"/>
      <c r="CD94" s="182"/>
      <c r="CE94" s="182"/>
      <c r="CF94" s="183"/>
      <c r="CG94" s="139"/>
      <c r="CH94" s="140"/>
      <c r="CI94" s="140"/>
      <c r="CJ94" s="140"/>
      <c r="CK94" s="146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</row>
    <row r="95" spans="5:105" ht="6.95" customHeight="1" x14ac:dyDescent="0.15">
      <c r="E95" s="167"/>
      <c r="F95" s="168"/>
      <c r="G95" s="258"/>
      <c r="H95" s="259"/>
      <c r="I95" s="259"/>
      <c r="J95" s="259"/>
      <c r="K95" s="259"/>
      <c r="L95" s="260"/>
      <c r="M95" s="56"/>
      <c r="N95" s="212"/>
      <c r="O95" s="212"/>
      <c r="P95" s="212"/>
      <c r="Q95" s="212"/>
      <c r="R95" s="212"/>
      <c r="S95" s="212"/>
      <c r="T95" s="171" t="s">
        <v>107</v>
      </c>
      <c r="U95" s="171"/>
      <c r="V95" s="171"/>
      <c r="W95" s="173"/>
      <c r="X95" s="560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2"/>
      <c r="AK95" s="58"/>
      <c r="AL95" s="35"/>
      <c r="AM95" s="39"/>
      <c r="AN95" s="39"/>
      <c r="AO95" s="39"/>
      <c r="AP95" s="330" t="s">
        <v>38</v>
      </c>
      <c r="AQ95" s="394"/>
      <c r="AR95" s="394"/>
      <c r="AS95" s="394"/>
      <c r="AT95" s="394"/>
      <c r="AU95" s="327"/>
      <c r="AV95" s="375"/>
      <c r="AW95" s="375"/>
      <c r="AX95" s="375"/>
      <c r="AY95" s="375"/>
      <c r="AZ95" s="376"/>
      <c r="BA95" s="329" t="s">
        <v>29</v>
      </c>
      <c r="BB95" s="395"/>
      <c r="BC95" s="71"/>
      <c r="BD95" s="35"/>
      <c r="BE95" s="42"/>
      <c r="BF95" s="42"/>
      <c r="BG95" s="72"/>
      <c r="BH95" s="111"/>
      <c r="BI95" s="108"/>
      <c r="BJ95" s="108"/>
      <c r="BK95" s="108"/>
      <c r="BL95" s="108"/>
      <c r="BM95" s="108"/>
      <c r="BN95" s="109"/>
      <c r="BO95" s="109"/>
      <c r="BP95" s="109"/>
      <c r="BQ95" s="109"/>
      <c r="BR95" s="109"/>
      <c r="BS95" s="109"/>
      <c r="BT95" s="110"/>
      <c r="BU95" s="110"/>
      <c r="BV95" s="106"/>
      <c r="BW95" s="140"/>
      <c r="BX95" s="140"/>
      <c r="BY95" s="140"/>
      <c r="BZ95" s="140"/>
      <c r="CA95" s="141"/>
      <c r="CB95" s="181"/>
      <c r="CC95" s="182"/>
      <c r="CD95" s="182"/>
      <c r="CE95" s="182"/>
      <c r="CF95" s="183"/>
      <c r="CG95" s="139"/>
      <c r="CH95" s="140"/>
      <c r="CI95" s="140"/>
      <c r="CJ95" s="140"/>
      <c r="CK95" s="146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</row>
    <row r="96" spans="5:105" ht="6.95" customHeight="1" x14ac:dyDescent="0.15">
      <c r="E96" s="167"/>
      <c r="F96" s="168"/>
      <c r="G96" s="258"/>
      <c r="H96" s="259"/>
      <c r="I96" s="259"/>
      <c r="J96" s="259"/>
      <c r="K96" s="259"/>
      <c r="L96" s="260"/>
      <c r="M96" s="56"/>
      <c r="N96" s="217"/>
      <c r="O96" s="217"/>
      <c r="P96" s="217"/>
      <c r="Q96" s="217"/>
      <c r="R96" s="217"/>
      <c r="S96" s="217"/>
      <c r="T96" s="171"/>
      <c r="U96" s="171"/>
      <c r="V96" s="171"/>
      <c r="W96" s="173"/>
      <c r="X96" s="560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2"/>
      <c r="AK96" s="58"/>
      <c r="AL96" s="39"/>
      <c r="AM96" s="39"/>
      <c r="AN96" s="39"/>
      <c r="AO96" s="39"/>
      <c r="AP96" s="394"/>
      <c r="AQ96" s="394"/>
      <c r="AR96" s="394"/>
      <c r="AS96" s="394"/>
      <c r="AT96" s="394"/>
      <c r="AU96" s="375"/>
      <c r="AV96" s="375"/>
      <c r="AW96" s="375"/>
      <c r="AX96" s="375"/>
      <c r="AY96" s="375"/>
      <c r="AZ96" s="376"/>
      <c r="BA96" s="395"/>
      <c r="BB96" s="395"/>
      <c r="BC96" s="71"/>
      <c r="BD96" s="42"/>
      <c r="BE96" s="42"/>
      <c r="BF96" s="42"/>
      <c r="BG96" s="72"/>
      <c r="BH96" s="111"/>
      <c r="BI96" s="108"/>
      <c r="BJ96" s="108"/>
      <c r="BK96" s="108"/>
      <c r="BL96" s="108"/>
      <c r="BM96" s="108"/>
      <c r="BN96" s="109"/>
      <c r="BO96" s="109"/>
      <c r="BP96" s="109"/>
      <c r="BQ96" s="109"/>
      <c r="BR96" s="109"/>
      <c r="BS96" s="109"/>
      <c r="BT96" s="110"/>
      <c r="BU96" s="110"/>
      <c r="BV96" s="106"/>
      <c r="BW96" s="140"/>
      <c r="BX96" s="140"/>
      <c r="BY96" s="140"/>
      <c r="BZ96" s="140"/>
      <c r="CA96" s="141"/>
      <c r="CB96" s="181"/>
      <c r="CC96" s="182"/>
      <c r="CD96" s="182"/>
      <c r="CE96" s="182"/>
      <c r="CF96" s="183"/>
      <c r="CG96" s="139"/>
      <c r="CH96" s="140"/>
      <c r="CI96" s="140"/>
      <c r="CJ96" s="140"/>
      <c r="CK96" s="146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</row>
    <row r="97" spans="5:105" ht="6.95" customHeight="1" x14ac:dyDescent="0.15">
      <c r="E97" s="167"/>
      <c r="F97" s="168"/>
      <c r="G97" s="258"/>
      <c r="H97" s="259"/>
      <c r="I97" s="259"/>
      <c r="J97" s="259"/>
      <c r="K97" s="259"/>
      <c r="L97" s="260"/>
      <c r="M97" s="58"/>
      <c r="N97" s="43"/>
      <c r="O97" s="43"/>
      <c r="P97" s="43"/>
      <c r="Q97" s="43"/>
      <c r="R97" s="43"/>
      <c r="S97" s="38"/>
      <c r="T97" s="38"/>
      <c r="U97" s="38"/>
      <c r="V97" s="35"/>
      <c r="W97" s="72"/>
      <c r="X97" s="592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4"/>
      <c r="AK97" s="73"/>
      <c r="AL97" s="74"/>
      <c r="AM97" s="75"/>
      <c r="AN97" s="75"/>
      <c r="AO97" s="75"/>
      <c r="AP97" s="75"/>
      <c r="AQ97" s="76"/>
      <c r="AR97" s="76"/>
      <c r="AS97" s="76"/>
      <c r="AT97" s="76"/>
      <c r="AU97" s="77"/>
      <c r="AV97" s="77"/>
      <c r="AW97" s="78"/>
      <c r="AX97" s="78"/>
      <c r="AY97" s="78"/>
      <c r="AZ97" s="78"/>
      <c r="BA97" s="74"/>
      <c r="BB97" s="74"/>
      <c r="BC97" s="74"/>
      <c r="BD97" s="74"/>
      <c r="BE97" s="74"/>
      <c r="BF97" s="74"/>
      <c r="BG97" s="79"/>
      <c r="BH97" s="112"/>
      <c r="BI97" s="113"/>
      <c r="BJ97" s="113"/>
      <c r="BK97" s="113"/>
      <c r="BL97" s="113"/>
      <c r="BM97" s="113"/>
      <c r="BN97" s="74"/>
      <c r="BO97" s="74"/>
      <c r="BP97" s="74"/>
      <c r="BQ97" s="74"/>
      <c r="BR97" s="74"/>
      <c r="BS97" s="114"/>
      <c r="BT97" s="115"/>
      <c r="BU97" s="115"/>
      <c r="BV97" s="116"/>
      <c r="BW97" s="143"/>
      <c r="BX97" s="143"/>
      <c r="BY97" s="143"/>
      <c r="BZ97" s="143"/>
      <c r="CA97" s="144"/>
      <c r="CB97" s="184"/>
      <c r="CC97" s="185"/>
      <c r="CD97" s="185"/>
      <c r="CE97" s="185"/>
      <c r="CF97" s="186"/>
      <c r="CG97" s="142"/>
      <c r="CH97" s="143"/>
      <c r="CI97" s="143"/>
      <c r="CJ97" s="143"/>
      <c r="CK97" s="147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</row>
    <row r="98" spans="5:105" ht="6.95" customHeight="1" x14ac:dyDescent="0.15">
      <c r="E98" s="167"/>
      <c r="F98" s="168"/>
      <c r="G98" s="258"/>
      <c r="H98" s="259"/>
      <c r="I98" s="259"/>
      <c r="J98" s="259"/>
      <c r="K98" s="259"/>
      <c r="L98" s="260"/>
      <c r="M98" s="218" t="s">
        <v>95</v>
      </c>
      <c r="N98" s="130"/>
      <c r="O98" s="130"/>
      <c r="P98" s="130"/>
      <c r="Q98" s="130"/>
      <c r="R98" s="130"/>
      <c r="S98" s="130"/>
      <c r="T98" s="130"/>
      <c r="U98" s="130"/>
      <c r="V98" s="130"/>
      <c r="W98" s="219"/>
      <c r="X98" s="557" t="str">
        <f>IF(AH5="","?",VLOOKUP(AH5,DH20:DS25,9,FALSE))</f>
        <v>?</v>
      </c>
      <c r="Y98" s="558"/>
      <c r="Z98" s="558"/>
      <c r="AA98" s="558"/>
      <c r="AB98" s="558"/>
      <c r="AC98" s="558"/>
      <c r="AD98" s="558"/>
      <c r="AE98" s="558"/>
      <c r="AF98" s="558"/>
      <c r="AG98" s="558"/>
      <c r="AH98" s="558"/>
      <c r="AI98" s="558"/>
      <c r="AJ98" s="559"/>
      <c r="AK98" s="229" t="s">
        <v>152</v>
      </c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1"/>
      <c r="BH98" s="53"/>
      <c r="BI98" s="117"/>
      <c r="BJ98" s="117"/>
      <c r="BK98" s="117"/>
      <c r="BL98" s="117"/>
      <c r="BM98" s="117"/>
      <c r="BN98" s="104"/>
      <c r="BO98" s="104"/>
      <c r="BP98" s="104"/>
      <c r="BQ98" s="104"/>
      <c r="BR98" s="104"/>
      <c r="BS98" s="103"/>
      <c r="BT98" s="118"/>
      <c r="BU98" s="118"/>
      <c r="BV98" s="105"/>
      <c r="BW98" s="205" t="str">
        <f>IF(BN99="","",IF(AND(N107&lt;=BN99,BN99&lt;=N100),"○",""))</f>
        <v/>
      </c>
      <c r="BX98" s="137"/>
      <c r="BY98" s="137"/>
      <c r="BZ98" s="137"/>
      <c r="CA98" s="138"/>
      <c r="CB98" s="136" t="s">
        <v>49</v>
      </c>
      <c r="CC98" s="137"/>
      <c r="CD98" s="137"/>
      <c r="CE98" s="137"/>
      <c r="CF98" s="138"/>
      <c r="CG98" s="136" t="str">
        <f>IF(BN99="","",IF(OR(N100&lt;BN99,N107&gt;BN99),"○",""))</f>
        <v/>
      </c>
      <c r="CH98" s="137"/>
      <c r="CI98" s="137"/>
      <c r="CJ98" s="137"/>
      <c r="CK98" s="145"/>
      <c r="CL98" s="526" t="s">
        <v>35</v>
      </c>
      <c r="CM98" s="527"/>
      <c r="CN98" s="527"/>
      <c r="CO98" s="527"/>
      <c r="CP98" s="527"/>
      <c r="CQ98" s="527"/>
      <c r="CR98" s="527"/>
      <c r="CS98" s="527"/>
      <c r="CT98" s="527"/>
      <c r="CU98" s="527"/>
      <c r="CV98" s="527"/>
      <c r="CW98" s="527"/>
      <c r="CX98" s="527"/>
      <c r="CY98" s="527"/>
      <c r="CZ98" s="527"/>
      <c r="DA98" s="528"/>
    </row>
    <row r="99" spans="5:105" ht="6.95" customHeight="1" x14ac:dyDescent="0.15">
      <c r="E99" s="167"/>
      <c r="F99" s="168"/>
      <c r="G99" s="258"/>
      <c r="H99" s="259"/>
      <c r="I99" s="259"/>
      <c r="J99" s="259"/>
      <c r="K99" s="259"/>
      <c r="L99" s="260"/>
      <c r="M99" s="218"/>
      <c r="N99" s="130"/>
      <c r="O99" s="130"/>
      <c r="P99" s="130"/>
      <c r="Q99" s="130"/>
      <c r="R99" s="130"/>
      <c r="S99" s="130"/>
      <c r="T99" s="130"/>
      <c r="U99" s="130"/>
      <c r="V99" s="130"/>
      <c r="W99" s="219"/>
      <c r="X99" s="560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2"/>
      <c r="AK99" s="232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4"/>
      <c r="BH99" s="177" t="s">
        <v>97</v>
      </c>
      <c r="BI99" s="174"/>
      <c r="BJ99" s="174"/>
      <c r="BK99" s="174"/>
      <c r="BL99" s="174"/>
      <c r="BM99" s="174"/>
      <c r="BN99" s="175"/>
      <c r="BO99" s="175"/>
      <c r="BP99" s="175"/>
      <c r="BQ99" s="175"/>
      <c r="BR99" s="175"/>
      <c r="BS99" s="175"/>
      <c r="BT99" s="171" t="s">
        <v>29</v>
      </c>
      <c r="BU99" s="171"/>
      <c r="BV99" s="106"/>
      <c r="BW99" s="206"/>
      <c r="BX99" s="140"/>
      <c r="BY99" s="140"/>
      <c r="BZ99" s="140"/>
      <c r="CA99" s="141"/>
      <c r="CB99" s="139"/>
      <c r="CC99" s="140"/>
      <c r="CD99" s="140"/>
      <c r="CE99" s="140"/>
      <c r="CF99" s="141"/>
      <c r="CG99" s="139"/>
      <c r="CH99" s="140"/>
      <c r="CI99" s="140"/>
      <c r="CJ99" s="140"/>
      <c r="CK99" s="146"/>
      <c r="CL99" s="529"/>
      <c r="CM99" s="530"/>
      <c r="CN99" s="530"/>
      <c r="CO99" s="530"/>
      <c r="CP99" s="530"/>
      <c r="CQ99" s="530"/>
      <c r="CR99" s="530"/>
      <c r="CS99" s="530"/>
      <c r="CT99" s="530"/>
      <c r="CU99" s="530"/>
      <c r="CV99" s="530"/>
      <c r="CW99" s="530"/>
      <c r="CX99" s="530"/>
      <c r="CY99" s="530"/>
      <c r="CZ99" s="530"/>
      <c r="DA99" s="531"/>
    </row>
    <row r="100" spans="5:105" ht="6.95" customHeight="1" x14ac:dyDescent="0.15">
      <c r="E100" s="167"/>
      <c r="F100" s="168"/>
      <c r="G100" s="258"/>
      <c r="H100" s="259"/>
      <c r="I100" s="259"/>
      <c r="J100" s="259"/>
      <c r="K100" s="259"/>
      <c r="L100" s="260"/>
      <c r="M100" s="56"/>
      <c r="N100" s="212"/>
      <c r="O100" s="212"/>
      <c r="P100" s="212"/>
      <c r="Q100" s="212"/>
      <c r="R100" s="212"/>
      <c r="S100" s="171" t="s">
        <v>29</v>
      </c>
      <c r="T100" s="171"/>
      <c r="U100" s="171"/>
      <c r="V100" s="38"/>
      <c r="W100" s="80"/>
      <c r="X100" s="560"/>
      <c r="Y100" s="561"/>
      <c r="Z100" s="561"/>
      <c r="AA100" s="561"/>
      <c r="AB100" s="561"/>
      <c r="AC100" s="561"/>
      <c r="AD100" s="561"/>
      <c r="AE100" s="561"/>
      <c r="AF100" s="561"/>
      <c r="AG100" s="561"/>
      <c r="AH100" s="561"/>
      <c r="AI100" s="561"/>
      <c r="AJ100" s="562"/>
      <c r="AK100" s="232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4"/>
      <c r="BH100" s="177"/>
      <c r="BI100" s="174"/>
      <c r="BJ100" s="174"/>
      <c r="BK100" s="174"/>
      <c r="BL100" s="174"/>
      <c r="BM100" s="174"/>
      <c r="BN100" s="176"/>
      <c r="BO100" s="176"/>
      <c r="BP100" s="176"/>
      <c r="BQ100" s="176"/>
      <c r="BR100" s="176"/>
      <c r="BS100" s="176"/>
      <c r="BT100" s="171"/>
      <c r="BU100" s="171"/>
      <c r="BV100" s="106"/>
      <c r="BW100" s="206"/>
      <c r="BX100" s="140"/>
      <c r="BY100" s="140"/>
      <c r="BZ100" s="140"/>
      <c r="CA100" s="141"/>
      <c r="CB100" s="139"/>
      <c r="CC100" s="140"/>
      <c r="CD100" s="140"/>
      <c r="CE100" s="140"/>
      <c r="CF100" s="141"/>
      <c r="CG100" s="139"/>
      <c r="CH100" s="140"/>
      <c r="CI100" s="140"/>
      <c r="CJ100" s="140"/>
      <c r="CK100" s="146"/>
      <c r="CL100" s="529"/>
      <c r="CM100" s="530"/>
      <c r="CN100" s="530"/>
      <c r="CO100" s="530"/>
      <c r="CP100" s="530"/>
      <c r="CQ100" s="530"/>
      <c r="CR100" s="530"/>
      <c r="CS100" s="530"/>
      <c r="CT100" s="530"/>
      <c r="CU100" s="530"/>
      <c r="CV100" s="530"/>
      <c r="CW100" s="530"/>
      <c r="CX100" s="530"/>
      <c r="CY100" s="530"/>
      <c r="CZ100" s="530"/>
      <c r="DA100" s="531"/>
    </row>
    <row r="101" spans="5:105" ht="6.95" customHeight="1" x14ac:dyDescent="0.15">
      <c r="E101" s="167"/>
      <c r="F101" s="168"/>
      <c r="G101" s="258"/>
      <c r="H101" s="259"/>
      <c r="I101" s="259"/>
      <c r="J101" s="259"/>
      <c r="K101" s="259"/>
      <c r="L101" s="260"/>
      <c r="M101" s="56"/>
      <c r="N101" s="212"/>
      <c r="O101" s="212"/>
      <c r="P101" s="212"/>
      <c r="Q101" s="212"/>
      <c r="R101" s="212"/>
      <c r="S101" s="171"/>
      <c r="T101" s="171"/>
      <c r="U101" s="171"/>
      <c r="V101" s="38"/>
      <c r="W101" s="80"/>
      <c r="X101" s="560"/>
      <c r="Y101" s="561"/>
      <c r="Z101" s="561"/>
      <c r="AA101" s="561"/>
      <c r="AB101" s="561"/>
      <c r="AC101" s="561"/>
      <c r="AD101" s="561"/>
      <c r="AE101" s="561"/>
      <c r="AF101" s="561"/>
      <c r="AG101" s="561"/>
      <c r="AH101" s="561"/>
      <c r="AI101" s="561"/>
      <c r="AJ101" s="562"/>
      <c r="AK101" s="232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4"/>
      <c r="BH101" s="107"/>
      <c r="BI101" s="108"/>
      <c r="BJ101" s="108"/>
      <c r="BK101" s="108"/>
      <c r="BL101" s="108"/>
      <c r="BM101" s="108"/>
      <c r="BN101" s="109"/>
      <c r="BO101" s="109"/>
      <c r="BP101" s="109"/>
      <c r="BQ101" s="109"/>
      <c r="BR101" s="109"/>
      <c r="BS101" s="109"/>
      <c r="BT101" s="110"/>
      <c r="BU101" s="110"/>
      <c r="BV101" s="106"/>
      <c r="BW101" s="206"/>
      <c r="BX101" s="140"/>
      <c r="BY101" s="140"/>
      <c r="BZ101" s="140"/>
      <c r="CA101" s="141"/>
      <c r="CB101" s="139"/>
      <c r="CC101" s="140"/>
      <c r="CD101" s="140"/>
      <c r="CE101" s="140"/>
      <c r="CF101" s="141"/>
      <c r="CG101" s="139"/>
      <c r="CH101" s="140"/>
      <c r="CI101" s="140"/>
      <c r="CJ101" s="140"/>
      <c r="CK101" s="146"/>
      <c r="CL101" s="529"/>
      <c r="CM101" s="530"/>
      <c r="CN101" s="530"/>
      <c r="CO101" s="530"/>
      <c r="CP101" s="530"/>
      <c r="CQ101" s="530"/>
      <c r="CR101" s="530"/>
      <c r="CS101" s="530"/>
      <c r="CT101" s="530"/>
      <c r="CU101" s="530"/>
      <c r="CV101" s="530"/>
      <c r="CW101" s="530"/>
      <c r="CX101" s="530"/>
      <c r="CY101" s="530"/>
      <c r="CZ101" s="530"/>
      <c r="DA101" s="531"/>
    </row>
    <row r="102" spans="5:105" ht="6.95" customHeight="1" x14ac:dyDescent="0.15">
      <c r="E102" s="167"/>
      <c r="F102" s="168"/>
      <c r="G102" s="258"/>
      <c r="H102" s="259"/>
      <c r="I102" s="259"/>
      <c r="J102" s="259"/>
      <c r="K102" s="259"/>
      <c r="L102" s="260"/>
      <c r="M102" s="58"/>
      <c r="N102" s="217"/>
      <c r="O102" s="217"/>
      <c r="P102" s="217"/>
      <c r="Q102" s="217"/>
      <c r="R102" s="217"/>
      <c r="S102" s="171"/>
      <c r="T102" s="171"/>
      <c r="U102" s="171"/>
      <c r="V102" s="35"/>
      <c r="W102" s="72"/>
      <c r="X102" s="560"/>
      <c r="Y102" s="561"/>
      <c r="Z102" s="561"/>
      <c r="AA102" s="561"/>
      <c r="AB102" s="561"/>
      <c r="AC102" s="561"/>
      <c r="AD102" s="561"/>
      <c r="AE102" s="561"/>
      <c r="AF102" s="561"/>
      <c r="AG102" s="561"/>
      <c r="AH102" s="561"/>
      <c r="AI102" s="561"/>
      <c r="AJ102" s="562"/>
      <c r="AK102" s="232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4"/>
      <c r="BH102" s="111"/>
      <c r="BI102" s="174" t="s">
        <v>96</v>
      </c>
      <c r="BJ102" s="174"/>
      <c r="BK102" s="174"/>
      <c r="BL102" s="174"/>
      <c r="BM102" s="174"/>
      <c r="BN102" s="175"/>
      <c r="BO102" s="175"/>
      <c r="BP102" s="175"/>
      <c r="BQ102" s="175"/>
      <c r="BR102" s="175"/>
      <c r="BS102" s="175"/>
      <c r="BT102" s="171" t="s">
        <v>29</v>
      </c>
      <c r="BU102" s="171"/>
      <c r="BV102" s="106"/>
      <c r="BW102" s="206"/>
      <c r="BX102" s="140"/>
      <c r="BY102" s="140"/>
      <c r="BZ102" s="140"/>
      <c r="CA102" s="141"/>
      <c r="CB102" s="139"/>
      <c r="CC102" s="140"/>
      <c r="CD102" s="140"/>
      <c r="CE102" s="140"/>
      <c r="CF102" s="141"/>
      <c r="CG102" s="139"/>
      <c r="CH102" s="140"/>
      <c r="CI102" s="140"/>
      <c r="CJ102" s="140"/>
      <c r="CK102" s="146"/>
      <c r="CL102" s="529"/>
      <c r="CM102" s="530"/>
      <c r="CN102" s="530"/>
      <c r="CO102" s="530"/>
      <c r="CP102" s="530"/>
      <c r="CQ102" s="530"/>
      <c r="CR102" s="530"/>
      <c r="CS102" s="530"/>
      <c r="CT102" s="530"/>
      <c r="CU102" s="530"/>
      <c r="CV102" s="530"/>
      <c r="CW102" s="530"/>
      <c r="CX102" s="530"/>
      <c r="CY102" s="530"/>
      <c r="CZ102" s="530"/>
      <c r="DA102" s="531"/>
    </row>
    <row r="103" spans="5:105" ht="6.95" customHeight="1" x14ac:dyDescent="0.15">
      <c r="E103" s="167"/>
      <c r="F103" s="168"/>
      <c r="G103" s="258"/>
      <c r="H103" s="259"/>
      <c r="I103" s="259"/>
      <c r="J103" s="259"/>
      <c r="K103" s="259"/>
      <c r="L103" s="260"/>
      <c r="M103" s="56"/>
      <c r="N103" s="43"/>
      <c r="O103" s="43"/>
      <c r="P103" s="43"/>
      <c r="Q103" s="43"/>
      <c r="R103" s="43"/>
      <c r="S103" s="38"/>
      <c r="T103" s="38"/>
      <c r="U103" s="38"/>
      <c r="V103" s="38"/>
      <c r="W103" s="80"/>
      <c r="X103" s="560"/>
      <c r="Y103" s="561"/>
      <c r="Z103" s="561"/>
      <c r="AA103" s="561"/>
      <c r="AB103" s="561"/>
      <c r="AC103" s="561"/>
      <c r="AD103" s="561"/>
      <c r="AE103" s="561"/>
      <c r="AF103" s="561"/>
      <c r="AG103" s="561"/>
      <c r="AH103" s="561"/>
      <c r="AI103" s="561"/>
      <c r="AJ103" s="562"/>
      <c r="AK103" s="232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4"/>
      <c r="BH103" s="111"/>
      <c r="BI103" s="174"/>
      <c r="BJ103" s="174"/>
      <c r="BK103" s="174"/>
      <c r="BL103" s="174"/>
      <c r="BM103" s="174"/>
      <c r="BN103" s="176"/>
      <c r="BO103" s="176"/>
      <c r="BP103" s="176"/>
      <c r="BQ103" s="176"/>
      <c r="BR103" s="176"/>
      <c r="BS103" s="176"/>
      <c r="BT103" s="171"/>
      <c r="BU103" s="171"/>
      <c r="BV103" s="106"/>
      <c r="BW103" s="206"/>
      <c r="BX103" s="140"/>
      <c r="BY103" s="140"/>
      <c r="BZ103" s="140"/>
      <c r="CA103" s="141"/>
      <c r="CB103" s="139"/>
      <c r="CC103" s="140"/>
      <c r="CD103" s="140"/>
      <c r="CE103" s="140"/>
      <c r="CF103" s="141"/>
      <c r="CG103" s="139"/>
      <c r="CH103" s="140"/>
      <c r="CI103" s="140"/>
      <c r="CJ103" s="140"/>
      <c r="CK103" s="146"/>
      <c r="CL103" s="529"/>
      <c r="CM103" s="530"/>
      <c r="CN103" s="530"/>
      <c r="CO103" s="530"/>
      <c r="CP103" s="530"/>
      <c r="CQ103" s="530"/>
      <c r="CR103" s="530"/>
      <c r="CS103" s="530"/>
      <c r="CT103" s="530"/>
      <c r="CU103" s="530"/>
      <c r="CV103" s="530"/>
      <c r="CW103" s="530"/>
      <c r="CX103" s="530"/>
      <c r="CY103" s="530"/>
      <c r="CZ103" s="530"/>
      <c r="DA103" s="531"/>
    </row>
    <row r="104" spans="5:105" ht="6.95" customHeight="1" x14ac:dyDescent="0.15">
      <c r="E104" s="167"/>
      <c r="F104" s="168"/>
      <c r="G104" s="258"/>
      <c r="H104" s="259"/>
      <c r="I104" s="259"/>
      <c r="J104" s="259"/>
      <c r="K104" s="259"/>
      <c r="L104" s="260"/>
      <c r="M104" s="56"/>
      <c r="N104" s="43"/>
      <c r="O104" s="43"/>
      <c r="P104" s="43"/>
      <c r="Q104" s="43"/>
      <c r="R104" s="43"/>
      <c r="S104" s="38"/>
      <c r="T104" s="38"/>
      <c r="U104" s="38"/>
      <c r="V104" s="38"/>
      <c r="W104" s="80"/>
      <c r="X104" s="592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4"/>
      <c r="AK104" s="235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7"/>
      <c r="BH104" s="119"/>
      <c r="BI104" s="120"/>
      <c r="BJ104" s="120"/>
      <c r="BK104" s="120"/>
      <c r="BL104" s="120"/>
      <c r="BM104" s="120"/>
      <c r="BN104" s="121"/>
      <c r="BO104" s="121"/>
      <c r="BP104" s="121"/>
      <c r="BQ104" s="121"/>
      <c r="BR104" s="121"/>
      <c r="BS104" s="121"/>
      <c r="BT104" s="97"/>
      <c r="BU104" s="97"/>
      <c r="BV104" s="116"/>
      <c r="BW104" s="207"/>
      <c r="BX104" s="143"/>
      <c r="BY104" s="143"/>
      <c r="BZ104" s="143"/>
      <c r="CA104" s="144"/>
      <c r="CB104" s="142"/>
      <c r="CC104" s="143"/>
      <c r="CD104" s="143"/>
      <c r="CE104" s="143"/>
      <c r="CF104" s="144"/>
      <c r="CG104" s="142"/>
      <c r="CH104" s="143"/>
      <c r="CI104" s="143"/>
      <c r="CJ104" s="143"/>
      <c r="CK104" s="147"/>
      <c r="CL104" s="529"/>
      <c r="CM104" s="530"/>
      <c r="CN104" s="530"/>
      <c r="CO104" s="530"/>
      <c r="CP104" s="530"/>
      <c r="CQ104" s="530"/>
      <c r="CR104" s="530"/>
      <c r="CS104" s="530"/>
      <c r="CT104" s="530"/>
      <c r="CU104" s="530"/>
      <c r="CV104" s="530"/>
      <c r="CW104" s="530"/>
      <c r="CX104" s="530"/>
      <c r="CY104" s="530"/>
      <c r="CZ104" s="530"/>
      <c r="DA104" s="531"/>
    </row>
    <row r="105" spans="5:105" ht="6.95" customHeight="1" x14ac:dyDescent="0.15">
      <c r="E105" s="167"/>
      <c r="F105" s="168"/>
      <c r="G105" s="258"/>
      <c r="H105" s="259"/>
      <c r="I105" s="259"/>
      <c r="J105" s="259"/>
      <c r="K105" s="259"/>
      <c r="L105" s="260"/>
      <c r="M105" s="218" t="s">
        <v>94</v>
      </c>
      <c r="N105" s="130"/>
      <c r="O105" s="130"/>
      <c r="P105" s="130"/>
      <c r="Q105" s="130"/>
      <c r="R105" s="130"/>
      <c r="S105" s="130"/>
      <c r="T105" s="130"/>
      <c r="U105" s="130"/>
      <c r="V105" s="130"/>
      <c r="W105" s="219"/>
      <c r="X105" s="557" t="str">
        <f>IF(N123&lt;2,"未使用",(IF(AH5="","?",VLOOKUP(AH5,DH20:DS25,9,FALSE))))</f>
        <v>未使用</v>
      </c>
      <c r="Y105" s="558"/>
      <c r="Z105" s="558"/>
      <c r="AA105" s="558"/>
      <c r="AB105" s="558"/>
      <c r="AC105" s="558"/>
      <c r="AD105" s="558"/>
      <c r="AE105" s="558"/>
      <c r="AF105" s="558"/>
      <c r="AG105" s="558"/>
      <c r="AH105" s="558"/>
      <c r="AI105" s="558"/>
      <c r="AJ105" s="559"/>
      <c r="AK105" s="220" t="s">
        <v>152</v>
      </c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2"/>
      <c r="BH105" s="53"/>
      <c r="BI105" s="117"/>
      <c r="BJ105" s="117"/>
      <c r="BK105" s="117"/>
      <c r="BL105" s="117"/>
      <c r="BM105" s="117"/>
      <c r="BN105" s="104"/>
      <c r="BO105" s="104"/>
      <c r="BP105" s="104"/>
      <c r="BQ105" s="104"/>
      <c r="BR105" s="104"/>
      <c r="BS105" s="103"/>
      <c r="BT105" s="118"/>
      <c r="BU105" s="118"/>
      <c r="BV105" s="105"/>
      <c r="BW105" s="205" t="str">
        <f>IF(BN106="","",IF(AND(N107&lt;=BN106,BN106&lt;=N100),"○",""))</f>
        <v/>
      </c>
      <c r="BX105" s="137"/>
      <c r="BY105" s="137"/>
      <c r="BZ105" s="137"/>
      <c r="CA105" s="138"/>
      <c r="CB105" s="136" t="s">
        <v>49</v>
      </c>
      <c r="CC105" s="137"/>
      <c r="CD105" s="137"/>
      <c r="CE105" s="137"/>
      <c r="CF105" s="138"/>
      <c r="CG105" s="136" t="str">
        <f>IF(BN106="","",IF(OR(BN106&gt;N100,BN106&lt;N107),"○",""))</f>
        <v/>
      </c>
      <c r="CH105" s="137"/>
      <c r="CI105" s="137"/>
      <c r="CJ105" s="137"/>
      <c r="CK105" s="145"/>
      <c r="CL105" s="529"/>
      <c r="CM105" s="530"/>
      <c r="CN105" s="530"/>
      <c r="CO105" s="530"/>
      <c r="CP105" s="530"/>
      <c r="CQ105" s="530"/>
      <c r="CR105" s="530"/>
      <c r="CS105" s="530"/>
      <c r="CT105" s="530"/>
      <c r="CU105" s="530"/>
      <c r="CV105" s="530"/>
      <c r="CW105" s="530"/>
      <c r="CX105" s="530"/>
      <c r="CY105" s="530"/>
      <c r="CZ105" s="530"/>
      <c r="DA105" s="531"/>
    </row>
    <row r="106" spans="5:105" ht="6.95" customHeight="1" x14ac:dyDescent="0.15">
      <c r="E106" s="167"/>
      <c r="F106" s="168"/>
      <c r="G106" s="258"/>
      <c r="H106" s="259"/>
      <c r="I106" s="259"/>
      <c r="J106" s="259"/>
      <c r="K106" s="259"/>
      <c r="L106" s="260"/>
      <c r="M106" s="218"/>
      <c r="N106" s="130"/>
      <c r="O106" s="130"/>
      <c r="P106" s="130"/>
      <c r="Q106" s="130"/>
      <c r="R106" s="130"/>
      <c r="S106" s="130"/>
      <c r="T106" s="130"/>
      <c r="U106" s="130"/>
      <c r="V106" s="130"/>
      <c r="W106" s="219"/>
      <c r="X106" s="560"/>
      <c r="Y106" s="561"/>
      <c r="Z106" s="561"/>
      <c r="AA106" s="561"/>
      <c r="AB106" s="561"/>
      <c r="AC106" s="561"/>
      <c r="AD106" s="561"/>
      <c r="AE106" s="561"/>
      <c r="AF106" s="561"/>
      <c r="AG106" s="561"/>
      <c r="AH106" s="561"/>
      <c r="AI106" s="561"/>
      <c r="AJ106" s="562"/>
      <c r="AK106" s="223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5"/>
      <c r="BH106" s="177" t="s">
        <v>97</v>
      </c>
      <c r="BI106" s="174"/>
      <c r="BJ106" s="174"/>
      <c r="BK106" s="174"/>
      <c r="BL106" s="174"/>
      <c r="BM106" s="174"/>
      <c r="BN106" s="175"/>
      <c r="BO106" s="175"/>
      <c r="BP106" s="175"/>
      <c r="BQ106" s="175"/>
      <c r="BR106" s="175"/>
      <c r="BS106" s="175"/>
      <c r="BT106" s="171" t="s">
        <v>29</v>
      </c>
      <c r="BU106" s="171"/>
      <c r="BV106" s="106"/>
      <c r="BW106" s="206"/>
      <c r="BX106" s="140"/>
      <c r="BY106" s="140"/>
      <c r="BZ106" s="140"/>
      <c r="CA106" s="141"/>
      <c r="CB106" s="139"/>
      <c r="CC106" s="140"/>
      <c r="CD106" s="140"/>
      <c r="CE106" s="140"/>
      <c r="CF106" s="141"/>
      <c r="CG106" s="139"/>
      <c r="CH106" s="140"/>
      <c r="CI106" s="140"/>
      <c r="CJ106" s="140"/>
      <c r="CK106" s="146"/>
      <c r="CL106" s="529"/>
      <c r="CM106" s="530"/>
      <c r="CN106" s="530"/>
      <c r="CO106" s="530"/>
      <c r="CP106" s="530"/>
      <c r="CQ106" s="530"/>
      <c r="CR106" s="530"/>
      <c r="CS106" s="530"/>
      <c r="CT106" s="530"/>
      <c r="CU106" s="530"/>
      <c r="CV106" s="530"/>
      <c r="CW106" s="530"/>
      <c r="CX106" s="530"/>
      <c r="CY106" s="530"/>
      <c r="CZ106" s="530"/>
      <c r="DA106" s="531"/>
    </row>
    <row r="107" spans="5:105" ht="6.95" customHeight="1" x14ac:dyDescent="0.15">
      <c r="E107" s="167"/>
      <c r="F107" s="168"/>
      <c r="G107" s="258"/>
      <c r="H107" s="259"/>
      <c r="I107" s="259"/>
      <c r="J107" s="259"/>
      <c r="K107" s="259"/>
      <c r="L107" s="260"/>
      <c r="M107" s="56"/>
      <c r="N107" s="212"/>
      <c r="O107" s="212"/>
      <c r="P107" s="212"/>
      <c r="Q107" s="212"/>
      <c r="R107" s="212"/>
      <c r="S107" s="171" t="s">
        <v>29</v>
      </c>
      <c r="T107" s="171"/>
      <c r="U107" s="171"/>
      <c r="V107" s="38"/>
      <c r="W107" s="80"/>
      <c r="X107" s="560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2"/>
      <c r="AK107" s="223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5"/>
      <c r="BH107" s="177"/>
      <c r="BI107" s="174"/>
      <c r="BJ107" s="174"/>
      <c r="BK107" s="174"/>
      <c r="BL107" s="174"/>
      <c r="BM107" s="174"/>
      <c r="BN107" s="176"/>
      <c r="BO107" s="176"/>
      <c r="BP107" s="176"/>
      <c r="BQ107" s="176"/>
      <c r="BR107" s="176"/>
      <c r="BS107" s="176"/>
      <c r="BT107" s="171"/>
      <c r="BU107" s="171"/>
      <c r="BV107" s="106"/>
      <c r="BW107" s="206"/>
      <c r="BX107" s="140"/>
      <c r="BY107" s="140"/>
      <c r="BZ107" s="140"/>
      <c r="CA107" s="141"/>
      <c r="CB107" s="139"/>
      <c r="CC107" s="140"/>
      <c r="CD107" s="140"/>
      <c r="CE107" s="140"/>
      <c r="CF107" s="141"/>
      <c r="CG107" s="139"/>
      <c r="CH107" s="140"/>
      <c r="CI107" s="140"/>
      <c r="CJ107" s="140"/>
      <c r="CK107" s="146"/>
      <c r="CL107" s="529"/>
      <c r="CM107" s="530"/>
      <c r="CN107" s="530"/>
      <c r="CO107" s="530"/>
      <c r="CP107" s="530"/>
      <c r="CQ107" s="530"/>
      <c r="CR107" s="530"/>
      <c r="CS107" s="530"/>
      <c r="CT107" s="530"/>
      <c r="CU107" s="530"/>
      <c r="CV107" s="530"/>
      <c r="CW107" s="530"/>
      <c r="CX107" s="530"/>
      <c r="CY107" s="530"/>
      <c r="CZ107" s="530"/>
      <c r="DA107" s="531"/>
    </row>
    <row r="108" spans="5:105" ht="6.95" customHeight="1" x14ac:dyDescent="0.15">
      <c r="E108" s="167"/>
      <c r="F108" s="168"/>
      <c r="G108" s="258"/>
      <c r="H108" s="259"/>
      <c r="I108" s="259"/>
      <c r="J108" s="259"/>
      <c r="K108" s="259"/>
      <c r="L108" s="260"/>
      <c r="M108" s="56"/>
      <c r="N108" s="212"/>
      <c r="O108" s="212"/>
      <c r="P108" s="212"/>
      <c r="Q108" s="212"/>
      <c r="R108" s="212"/>
      <c r="S108" s="171"/>
      <c r="T108" s="171"/>
      <c r="U108" s="171"/>
      <c r="V108" s="38"/>
      <c r="W108" s="80"/>
      <c r="X108" s="560"/>
      <c r="Y108" s="561"/>
      <c r="Z108" s="561"/>
      <c r="AA108" s="561"/>
      <c r="AB108" s="561"/>
      <c r="AC108" s="561"/>
      <c r="AD108" s="561"/>
      <c r="AE108" s="561"/>
      <c r="AF108" s="561"/>
      <c r="AG108" s="561"/>
      <c r="AH108" s="561"/>
      <c r="AI108" s="561"/>
      <c r="AJ108" s="562"/>
      <c r="AK108" s="223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5"/>
      <c r="BH108" s="107"/>
      <c r="BI108" s="108"/>
      <c r="BJ108" s="108"/>
      <c r="BK108" s="108"/>
      <c r="BL108" s="108"/>
      <c r="BM108" s="108"/>
      <c r="BN108" s="109"/>
      <c r="BO108" s="109"/>
      <c r="BP108" s="109"/>
      <c r="BQ108" s="109"/>
      <c r="BR108" s="109"/>
      <c r="BS108" s="109"/>
      <c r="BT108" s="110"/>
      <c r="BU108" s="110"/>
      <c r="BV108" s="106"/>
      <c r="BW108" s="206"/>
      <c r="BX108" s="140"/>
      <c r="BY108" s="140"/>
      <c r="BZ108" s="140"/>
      <c r="CA108" s="141"/>
      <c r="CB108" s="139"/>
      <c r="CC108" s="140"/>
      <c r="CD108" s="140"/>
      <c r="CE108" s="140"/>
      <c r="CF108" s="141"/>
      <c r="CG108" s="139"/>
      <c r="CH108" s="140"/>
      <c r="CI108" s="140"/>
      <c r="CJ108" s="140"/>
      <c r="CK108" s="146"/>
      <c r="CL108" s="529"/>
      <c r="CM108" s="530"/>
      <c r="CN108" s="530"/>
      <c r="CO108" s="530"/>
      <c r="CP108" s="530"/>
      <c r="CQ108" s="530"/>
      <c r="CR108" s="530"/>
      <c r="CS108" s="530"/>
      <c r="CT108" s="530"/>
      <c r="CU108" s="530"/>
      <c r="CV108" s="530"/>
      <c r="CW108" s="530"/>
      <c r="CX108" s="530"/>
      <c r="CY108" s="530"/>
      <c r="CZ108" s="530"/>
      <c r="DA108" s="531"/>
    </row>
    <row r="109" spans="5:105" ht="6.95" customHeight="1" x14ac:dyDescent="0.15">
      <c r="E109" s="167"/>
      <c r="F109" s="168"/>
      <c r="G109" s="258"/>
      <c r="H109" s="259"/>
      <c r="I109" s="259"/>
      <c r="J109" s="259"/>
      <c r="K109" s="259"/>
      <c r="L109" s="260"/>
      <c r="M109" s="56"/>
      <c r="N109" s="217"/>
      <c r="O109" s="217"/>
      <c r="P109" s="217"/>
      <c r="Q109" s="217"/>
      <c r="R109" s="217"/>
      <c r="S109" s="171"/>
      <c r="T109" s="171"/>
      <c r="U109" s="171"/>
      <c r="V109" s="43"/>
      <c r="W109" s="57"/>
      <c r="X109" s="560"/>
      <c r="Y109" s="561"/>
      <c r="Z109" s="561"/>
      <c r="AA109" s="561"/>
      <c r="AB109" s="561"/>
      <c r="AC109" s="561"/>
      <c r="AD109" s="561"/>
      <c r="AE109" s="561"/>
      <c r="AF109" s="561"/>
      <c r="AG109" s="561"/>
      <c r="AH109" s="561"/>
      <c r="AI109" s="561"/>
      <c r="AJ109" s="562"/>
      <c r="AK109" s="223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5"/>
      <c r="BH109" s="111"/>
      <c r="BI109" s="174" t="s">
        <v>96</v>
      </c>
      <c r="BJ109" s="174"/>
      <c r="BK109" s="174"/>
      <c r="BL109" s="174"/>
      <c r="BM109" s="174"/>
      <c r="BN109" s="175"/>
      <c r="BO109" s="175"/>
      <c r="BP109" s="175"/>
      <c r="BQ109" s="175"/>
      <c r="BR109" s="175"/>
      <c r="BS109" s="175"/>
      <c r="BT109" s="171" t="s">
        <v>29</v>
      </c>
      <c r="BU109" s="171"/>
      <c r="BV109" s="106"/>
      <c r="BW109" s="206"/>
      <c r="BX109" s="140"/>
      <c r="BY109" s="140"/>
      <c r="BZ109" s="140"/>
      <c r="CA109" s="141"/>
      <c r="CB109" s="139"/>
      <c r="CC109" s="140"/>
      <c r="CD109" s="140"/>
      <c r="CE109" s="140"/>
      <c r="CF109" s="141"/>
      <c r="CG109" s="139"/>
      <c r="CH109" s="140"/>
      <c r="CI109" s="140"/>
      <c r="CJ109" s="140"/>
      <c r="CK109" s="146"/>
      <c r="CL109" s="529"/>
      <c r="CM109" s="530"/>
      <c r="CN109" s="530"/>
      <c r="CO109" s="530"/>
      <c r="CP109" s="530"/>
      <c r="CQ109" s="530"/>
      <c r="CR109" s="530"/>
      <c r="CS109" s="530"/>
      <c r="CT109" s="530"/>
      <c r="CU109" s="530"/>
      <c r="CV109" s="530"/>
      <c r="CW109" s="530"/>
      <c r="CX109" s="530"/>
      <c r="CY109" s="530"/>
      <c r="CZ109" s="530"/>
      <c r="DA109" s="531"/>
    </row>
    <row r="110" spans="5:105" ht="6.95" customHeight="1" x14ac:dyDescent="0.15">
      <c r="E110" s="167"/>
      <c r="F110" s="168"/>
      <c r="G110" s="258"/>
      <c r="H110" s="259"/>
      <c r="I110" s="259"/>
      <c r="J110" s="259"/>
      <c r="K110" s="259"/>
      <c r="L110" s="260"/>
      <c r="M110" s="56"/>
      <c r="N110" s="43"/>
      <c r="O110" s="43"/>
      <c r="P110" s="43"/>
      <c r="Q110" s="43"/>
      <c r="R110" s="43"/>
      <c r="S110" s="38"/>
      <c r="T110" s="38"/>
      <c r="U110" s="38"/>
      <c r="V110" s="38"/>
      <c r="W110" s="80"/>
      <c r="X110" s="560"/>
      <c r="Y110" s="561"/>
      <c r="Z110" s="561"/>
      <c r="AA110" s="561"/>
      <c r="AB110" s="561"/>
      <c r="AC110" s="561"/>
      <c r="AD110" s="561"/>
      <c r="AE110" s="561"/>
      <c r="AF110" s="561"/>
      <c r="AG110" s="561"/>
      <c r="AH110" s="561"/>
      <c r="AI110" s="561"/>
      <c r="AJ110" s="562"/>
      <c r="AK110" s="223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5"/>
      <c r="BH110" s="111"/>
      <c r="BI110" s="174"/>
      <c r="BJ110" s="174"/>
      <c r="BK110" s="174"/>
      <c r="BL110" s="174"/>
      <c r="BM110" s="174"/>
      <c r="BN110" s="176"/>
      <c r="BO110" s="176"/>
      <c r="BP110" s="176"/>
      <c r="BQ110" s="176"/>
      <c r="BR110" s="176"/>
      <c r="BS110" s="176"/>
      <c r="BT110" s="171"/>
      <c r="BU110" s="171"/>
      <c r="BV110" s="106"/>
      <c r="BW110" s="206"/>
      <c r="BX110" s="140"/>
      <c r="BY110" s="140"/>
      <c r="BZ110" s="140"/>
      <c r="CA110" s="141"/>
      <c r="CB110" s="139"/>
      <c r="CC110" s="140"/>
      <c r="CD110" s="140"/>
      <c r="CE110" s="140"/>
      <c r="CF110" s="141"/>
      <c r="CG110" s="139"/>
      <c r="CH110" s="140"/>
      <c r="CI110" s="140"/>
      <c r="CJ110" s="140"/>
      <c r="CK110" s="146"/>
      <c r="CL110" s="529"/>
      <c r="CM110" s="530"/>
      <c r="CN110" s="530"/>
      <c r="CO110" s="530"/>
      <c r="CP110" s="530"/>
      <c r="CQ110" s="530"/>
      <c r="CR110" s="530"/>
      <c r="CS110" s="530"/>
      <c r="CT110" s="530"/>
      <c r="CU110" s="530"/>
      <c r="CV110" s="530"/>
      <c r="CW110" s="530"/>
      <c r="CX110" s="530"/>
      <c r="CY110" s="530"/>
      <c r="CZ110" s="530"/>
      <c r="DA110" s="531"/>
    </row>
    <row r="111" spans="5:105" ht="6.95" customHeight="1" x14ac:dyDescent="0.15">
      <c r="E111" s="167"/>
      <c r="F111" s="168"/>
      <c r="G111" s="258"/>
      <c r="H111" s="259"/>
      <c r="I111" s="259"/>
      <c r="J111" s="259"/>
      <c r="K111" s="259"/>
      <c r="L111" s="260"/>
      <c r="M111" s="218" t="s">
        <v>101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219"/>
      <c r="X111" s="592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4"/>
      <c r="AK111" s="324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25"/>
      <c r="AZ111" s="325"/>
      <c r="BA111" s="325"/>
      <c r="BB111" s="325"/>
      <c r="BC111" s="325"/>
      <c r="BD111" s="325"/>
      <c r="BE111" s="325"/>
      <c r="BF111" s="325"/>
      <c r="BG111" s="326"/>
      <c r="BH111" s="119"/>
      <c r="BI111" s="120"/>
      <c r="BJ111" s="120"/>
      <c r="BK111" s="120"/>
      <c r="BL111" s="120"/>
      <c r="BM111" s="120"/>
      <c r="BN111" s="121"/>
      <c r="BO111" s="121"/>
      <c r="BP111" s="121"/>
      <c r="BQ111" s="121"/>
      <c r="BR111" s="121"/>
      <c r="BS111" s="121"/>
      <c r="BT111" s="97"/>
      <c r="BU111" s="97"/>
      <c r="BV111" s="116"/>
      <c r="BW111" s="207"/>
      <c r="BX111" s="143"/>
      <c r="BY111" s="143"/>
      <c r="BZ111" s="143"/>
      <c r="CA111" s="144"/>
      <c r="CB111" s="142"/>
      <c r="CC111" s="143"/>
      <c r="CD111" s="143"/>
      <c r="CE111" s="143"/>
      <c r="CF111" s="144"/>
      <c r="CG111" s="142"/>
      <c r="CH111" s="143"/>
      <c r="CI111" s="143"/>
      <c r="CJ111" s="143"/>
      <c r="CK111" s="147"/>
      <c r="CL111" s="529"/>
      <c r="CM111" s="530"/>
      <c r="CN111" s="530"/>
      <c r="CO111" s="530"/>
      <c r="CP111" s="530"/>
      <c r="CQ111" s="530"/>
      <c r="CR111" s="530"/>
      <c r="CS111" s="530"/>
      <c r="CT111" s="530"/>
      <c r="CU111" s="530"/>
      <c r="CV111" s="530"/>
      <c r="CW111" s="530"/>
      <c r="CX111" s="530"/>
      <c r="CY111" s="530"/>
      <c r="CZ111" s="530"/>
      <c r="DA111" s="531"/>
    </row>
    <row r="112" spans="5:105" ht="6.95" customHeight="1" x14ac:dyDescent="0.15">
      <c r="E112" s="167"/>
      <c r="F112" s="168"/>
      <c r="G112" s="258"/>
      <c r="H112" s="259"/>
      <c r="I112" s="259"/>
      <c r="J112" s="259"/>
      <c r="K112" s="259"/>
      <c r="L112" s="260"/>
      <c r="M112" s="218"/>
      <c r="N112" s="130"/>
      <c r="O112" s="130"/>
      <c r="P112" s="130"/>
      <c r="Q112" s="130"/>
      <c r="R112" s="130"/>
      <c r="S112" s="130"/>
      <c r="T112" s="130"/>
      <c r="U112" s="130"/>
      <c r="V112" s="130"/>
      <c r="W112" s="219"/>
      <c r="X112" s="539" t="str">
        <f>IF(N123&lt;3,"未使用",(IF(AH5="","?",VLOOKUP(AH5,DH20:DS25,9,FALSE))))</f>
        <v>未使用</v>
      </c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1"/>
      <c r="AK112" s="229" t="s">
        <v>152</v>
      </c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1"/>
      <c r="BH112" s="53"/>
      <c r="BI112" s="117"/>
      <c r="BJ112" s="117"/>
      <c r="BK112" s="117"/>
      <c r="BL112" s="117"/>
      <c r="BM112" s="117"/>
      <c r="BN112" s="104"/>
      <c r="BO112" s="104"/>
      <c r="BP112" s="104"/>
      <c r="BQ112" s="104"/>
      <c r="BR112" s="104"/>
      <c r="BS112" s="103"/>
      <c r="BT112" s="118"/>
      <c r="BU112" s="118"/>
      <c r="BV112" s="105"/>
      <c r="BW112" s="205" t="str">
        <f>IF(BN113="","",IF(AND(N107&lt;=BN113,BN113&lt;=N100),"○",""))</f>
        <v/>
      </c>
      <c r="BX112" s="137"/>
      <c r="BY112" s="137"/>
      <c r="BZ112" s="137"/>
      <c r="CA112" s="138"/>
      <c r="CB112" s="136" t="s">
        <v>49</v>
      </c>
      <c r="CC112" s="137"/>
      <c r="CD112" s="137"/>
      <c r="CE112" s="137"/>
      <c r="CF112" s="138"/>
      <c r="CG112" s="136" t="str">
        <f>IF(BN113="","",IF(OR(BN113&gt;N100,BN113&lt;N107),"○",""))</f>
        <v/>
      </c>
      <c r="CH112" s="137"/>
      <c r="CI112" s="137"/>
      <c r="CJ112" s="137"/>
      <c r="CK112" s="145"/>
      <c r="CL112" s="529"/>
      <c r="CM112" s="530"/>
      <c r="CN112" s="530"/>
      <c r="CO112" s="530"/>
      <c r="CP112" s="530"/>
      <c r="CQ112" s="530"/>
      <c r="CR112" s="530"/>
      <c r="CS112" s="530"/>
      <c r="CT112" s="530"/>
      <c r="CU112" s="530"/>
      <c r="CV112" s="530"/>
      <c r="CW112" s="530"/>
      <c r="CX112" s="530"/>
      <c r="CY112" s="530"/>
      <c r="CZ112" s="530"/>
      <c r="DA112" s="531"/>
    </row>
    <row r="113" spans="5:105" ht="6.95" customHeight="1" x14ac:dyDescent="0.15">
      <c r="E113" s="167"/>
      <c r="F113" s="168"/>
      <c r="G113" s="258"/>
      <c r="H113" s="259"/>
      <c r="I113" s="259"/>
      <c r="J113" s="259"/>
      <c r="K113" s="259"/>
      <c r="L113" s="260"/>
      <c r="M113" s="218"/>
      <c r="N113" s="130"/>
      <c r="O113" s="130"/>
      <c r="P113" s="130"/>
      <c r="Q113" s="130"/>
      <c r="R113" s="130"/>
      <c r="S113" s="130"/>
      <c r="T113" s="130"/>
      <c r="U113" s="130"/>
      <c r="V113" s="130"/>
      <c r="W113" s="219"/>
      <c r="X113" s="542"/>
      <c r="Y113" s="543"/>
      <c r="Z113" s="543"/>
      <c r="AA113" s="543"/>
      <c r="AB113" s="543"/>
      <c r="AC113" s="543"/>
      <c r="AD113" s="543"/>
      <c r="AE113" s="543"/>
      <c r="AF113" s="543"/>
      <c r="AG113" s="543"/>
      <c r="AH113" s="543"/>
      <c r="AI113" s="543"/>
      <c r="AJ113" s="544"/>
      <c r="AK113" s="232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4"/>
      <c r="BH113" s="177" t="s">
        <v>97</v>
      </c>
      <c r="BI113" s="174"/>
      <c r="BJ113" s="174"/>
      <c r="BK113" s="174"/>
      <c r="BL113" s="174"/>
      <c r="BM113" s="174"/>
      <c r="BN113" s="175"/>
      <c r="BO113" s="175"/>
      <c r="BP113" s="175"/>
      <c r="BQ113" s="175"/>
      <c r="BR113" s="175"/>
      <c r="BS113" s="175"/>
      <c r="BT113" s="171" t="s">
        <v>29</v>
      </c>
      <c r="BU113" s="171"/>
      <c r="BV113" s="106"/>
      <c r="BW113" s="206"/>
      <c r="BX113" s="140"/>
      <c r="BY113" s="140"/>
      <c r="BZ113" s="140"/>
      <c r="CA113" s="141"/>
      <c r="CB113" s="139"/>
      <c r="CC113" s="140"/>
      <c r="CD113" s="140"/>
      <c r="CE113" s="140"/>
      <c r="CF113" s="141"/>
      <c r="CG113" s="139"/>
      <c r="CH113" s="140"/>
      <c r="CI113" s="140"/>
      <c r="CJ113" s="140"/>
      <c r="CK113" s="146"/>
      <c r="CL113" s="529"/>
      <c r="CM113" s="530"/>
      <c r="CN113" s="530"/>
      <c r="CO113" s="530"/>
      <c r="CP113" s="530"/>
      <c r="CQ113" s="530"/>
      <c r="CR113" s="530"/>
      <c r="CS113" s="530"/>
      <c r="CT113" s="530"/>
      <c r="CU113" s="530"/>
      <c r="CV113" s="530"/>
      <c r="CW113" s="530"/>
      <c r="CX113" s="530"/>
      <c r="CY113" s="530"/>
      <c r="CZ113" s="530"/>
      <c r="DA113" s="531"/>
    </row>
    <row r="114" spans="5:105" ht="6.95" customHeight="1" x14ac:dyDescent="0.15">
      <c r="E114" s="167"/>
      <c r="F114" s="168"/>
      <c r="G114" s="258"/>
      <c r="H114" s="259"/>
      <c r="I114" s="259"/>
      <c r="J114" s="259"/>
      <c r="K114" s="259"/>
      <c r="L114" s="260"/>
      <c r="M114" s="56"/>
      <c r="N114" s="212"/>
      <c r="O114" s="212"/>
      <c r="P114" s="212"/>
      <c r="Q114" s="212"/>
      <c r="R114" s="212"/>
      <c r="S114" s="212"/>
      <c r="T114" s="212"/>
      <c r="U114" s="212"/>
      <c r="V114" s="212"/>
      <c r="W114" s="57"/>
      <c r="X114" s="542"/>
      <c r="Y114" s="543"/>
      <c r="Z114" s="543"/>
      <c r="AA114" s="543"/>
      <c r="AB114" s="543"/>
      <c r="AC114" s="543"/>
      <c r="AD114" s="543"/>
      <c r="AE114" s="543"/>
      <c r="AF114" s="543"/>
      <c r="AG114" s="543"/>
      <c r="AH114" s="543"/>
      <c r="AI114" s="543"/>
      <c r="AJ114" s="544"/>
      <c r="AK114" s="232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4"/>
      <c r="BH114" s="177"/>
      <c r="BI114" s="174"/>
      <c r="BJ114" s="174"/>
      <c r="BK114" s="174"/>
      <c r="BL114" s="174"/>
      <c r="BM114" s="174"/>
      <c r="BN114" s="176"/>
      <c r="BO114" s="176"/>
      <c r="BP114" s="176"/>
      <c r="BQ114" s="176"/>
      <c r="BR114" s="176"/>
      <c r="BS114" s="176"/>
      <c r="BT114" s="171"/>
      <c r="BU114" s="171"/>
      <c r="BV114" s="106"/>
      <c r="BW114" s="206"/>
      <c r="BX114" s="140"/>
      <c r="BY114" s="140"/>
      <c r="BZ114" s="140"/>
      <c r="CA114" s="141"/>
      <c r="CB114" s="139"/>
      <c r="CC114" s="140"/>
      <c r="CD114" s="140"/>
      <c r="CE114" s="140"/>
      <c r="CF114" s="141"/>
      <c r="CG114" s="139"/>
      <c r="CH114" s="140"/>
      <c r="CI114" s="140"/>
      <c r="CJ114" s="140"/>
      <c r="CK114" s="146"/>
      <c r="CL114" s="529"/>
      <c r="CM114" s="530"/>
      <c r="CN114" s="530"/>
      <c r="CO114" s="530"/>
      <c r="CP114" s="530"/>
      <c r="CQ114" s="530"/>
      <c r="CR114" s="530"/>
      <c r="CS114" s="530"/>
      <c r="CT114" s="530"/>
      <c r="CU114" s="530"/>
      <c r="CV114" s="530"/>
      <c r="CW114" s="530"/>
      <c r="CX114" s="530"/>
      <c r="CY114" s="530"/>
      <c r="CZ114" s="530"/>
      <c r="DA114" s="531"/>
    </row>
    <row r="115" spans="5:105" ht="6.95" customHeight="1" x14ac:dyDescent="0.15">
      <c r="E115" s="167"/>
      <c r="F115" s="168"/>
      <c r="G115" s="258"/>
      <c r="H115" s="259"/>
      <c r="I115" s="259"/>
      <c r="J115" s="259"/>
      <c r="K115" s="259"/>
      <c r="L115" s="260"/>
      <c r="M115" s="56"/>
      <c r="N115" s="212"/>
      <c r="O115" s="212"/>
      <c r="P115" s="212"/>
      <c r="Q115" s="212"/>
      <c r="R115" s="212"/>
      <c r="S115" s="212"/>
      <c r="T115" s="212"/>
      <c r="U115" s="212"/>
      <c r="V115" s="212"/>
      <c r="W115" s="57"/>
      <c r="X115" s="542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4"/>
      <c r="AK115" s="232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4"/>
      <c r="BH115" s="107"/>
      <c r="BI115" s="108"/>
      <c r="BJ115" s="108"/>
      <c r="BK115" s="108"/>
      <c r="BL115" s="108"/>
      <c r="BM115" s="108"/>
      <c r="BN115" s="109"/>
      <c r="BO115" s="109"/>
      <c r="BP115" s="109"/>
      <c r="BQ115" s="109"/>
      <c r="BR115" s="109"/>
      <c r="BS115" s="109"/>
      <c r="BT115" s="110"/>
      <c r="BU115" s="110"/>
      <c r="BV115" s="106"/>
      <c r="BW115" s="206"/>
      <c r="BX115" s="140"/>
      <c r="BY115" s="140"/>
      <c r="BZ115" s="140"/>
      <c r="CA115" s="141"/>
      <c r="CB115" s="139"/>
      <c r="CC115" s="140"/>
      <c r="CD115" s="140"/>
      <c r="CE115" s="140"/>
      <c r="CF115" s="141"/>
      <c r="CG115" s="139"/>
      <c r="CH115" s="140"/>
      <c r="CI115" s="140"/>
      <c r="CJ115" s="140"/>
      <c r="CK115" s="146"/>
      <c r="CL115" s="529"/>
      <c r="CM115" s="530"/>
      <c r="CN115" s="530"/>
      <c r="CO115" s="530"/>
      <c r="CP115" s="530"/>
      <c r="CQ115" s="530"/>
      <c r="CR115" s="530"/>
      <c r="CS115" s="530"/>
      <c r="CT115" s="530"/>
      <c r="CU115" s="530"/>
      <c r="CV115" s="530"/>
      <c r="CW115" s="530"/>
      <c r="CX115" s="530"/>
      <c r="CY115" s="530"/>
      <c r="CZ115" s="530"/>
      <c r="DA115" s="531"/>
    </row>
    <row r="116" spans="5:105" ht="6.95" customHeight="1" x14ac:dyDescent="0.15">
      <c r="E116" s="167"/>
      <c r="F116" s="168"/>
      <c r="G116" s="258"/>
      <c r="H116" s="259"/>
      <c r="I116" s="259"/>
      <c r="J116" s="259"/>
      <c r="K116" s="259"/>
      <c r="L116" s="260"/>
      <c r="M116" s="56"/>
      <c r="N116" s="217"/>
      <c r="O116" s="217"/>
      <c r="P116" s="217"/>
      <c r="Q116" s="217"/>
      <c r="R116" s="217"/>
      <c r="S116" s="217"/>
      <c r="T116" s="217"/>
      <c r="U116" s="217"/>
      <c r="V116" s="217"/>
      <c r="W116" s="57"/>
      <c r="X116" s="542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4"/>
      <c r="AK116" s="232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4"/>
      <c r="BH116" s="111"/>
      <c r="BI116" s="174" t="s">
        <v>96</v>
      </c>
      <c r="BJ116" s="174"/>
      <c r="BK116" s="174"/>
      <c r="BL116" s="174"/>
      <c r="BM116" s="174"/>
      <c r="BN116" s="175"/>
      <c r="BO116" s="175"/>
      <c r="BP116" s="175"/>
      <c r="BQ116" s="175"/>
      <c r="BR116" s="175"/>
      <c r="BS116" s="175"/>
      <c r="BT116" s="171" t="s">
        <v>29</v>
      </c>
      <c r="BU116" s="171"/>
      <c r="BV116" s="106"/>
      <c r="BW116" s="206"/>
      <c r="BX116" s="140"/>
      <c r="BY116" s="140"/>
      <c r="BZ116" s="140"/>
      <c r="CA116" s="141"/>
      <c r="CB116" s="139"/>
      <c r="CC116" s="140"/>
      <c r="CD116" s="140"/>
      <c r="CE116" s="140"/>
      <c r="CF116" s="141"/>
      <c r="CG116" s="139"/>
      <c r="CH116" s="140"/>
      <c r="CI116" s="140"/>
      <c r="CJ116" s="140"/>
      <c r="CK116" s="146"/>
      <c r="CL116" s="529"/>
      <c r="CM116" s="530"/>
      <c r="CN116" s="530"/>
      <c r="CO116" s="530"/>
      <c r="CP116" s="530"/>
      <c r="CQ116" s="530"/>
      <c r="CR116" s="530"/>
      <c r="CS116" s="530"/>
      <c r="CT116" s="530"/>
      <c r="CU116" s="530"/>
      <c r="CV116" s="530"/>
      <c r="CW116" s="530"/>
      <c r="CX116" s="530"/>
      <c r="CY116" s="530"/>
      <c r="CZ116" s="530"/>
      <c r="DA116" s="531"/>
    </row>
    <row r="117" spans="5:105" ht="6.95" customHeight="1" x14ac:dyDescent="0.15">
      <c r="E117" s="167"/>
      <c r="F117" s="168"/>
      <c r="G117" s="258"/>
      <c r="H117" s="259"/>
      <c r="I117" s="259"/>
      <c r="J117" s="259"/>
      <c r="K117" s="259"/>
      <c r="L117" s="260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542"/>
      <c r="Y117" s="543"/>
      <c r="Z117" s="543"/>
      <c r="AA117" s="543"/>
      <c r="AB117" s="543"/>
      <c r="AC117" s="543"/>
      <c r="AD117" s="543"/>
      <c r="AE117" s="543"/>
      <c r="AF117" s="543"/>
      <c r="AG117" s="543"/>
      <c r="AH117" s="543"/>
      <c r="AI117" s="543"/>
      <c r="AJ117" s="544"/>
      <c r="AK117" s="232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4"/>
      <c r="BH117" s="111"/>
      <c r="BI117" s="174"/>
      <c r="BJ117" s="174"/>
      <c r="BK117" s="174"/>
      <c r="BL117" s="174"/>
      <c r="BM117" s="174"/>
      <c r="BN117" s="176"/>
      <c r="BO117" s="176"/>
      <c r="BP117" s="176"/>
      <c r="BQ117" s="176"/>
      <c r="BR117" s="176"/>
      <c r="BS117" s="176"/>
      <c r="BT117" s="171"/>
      <c r="BU117" s="171"/>
      <c r="BV117" s="106"/>
      <c r="BW117" s="206"/>
      <c r="BX117" s="140"/>
      <c r="BY117" s="140"/>
      <c r="BZ117" s="140"/>
      <c r="CA117" s="141"/>
      <c r="CB117" s="139"/>
      <c r="CC117" s="140"/>
      <c r="CD117" s="140"/>
      <c r="CE117" s="140"/>
      <c r="CF117" s="141"/>
      <c r="CG117" s="139"/>
      <c r="CH117" s="140"/>
      <c r="CI117" s="140"/>
      <c r="CJ117" s="140"/>
      <c r="CK117" s="146"/>
      <c r="CL117" s="529"/>
      <c r="CM117" s="530"/>
      <c r="CN117" s="530"/>
      <c r="CO117" s="530"/>
      <c r="CP117" s="530"/>
      <c r="CQ117" s="530"/>
      <c r="CR117" s="530"/>
      <c r="CS117" s="530"/>
      <c r="CT117" s="530"/>
      <c r="CU117" s="530"/>
      <c r="CV117" s="530"/>
      <c r="CW117" s="530"/>
      <c r="CX117" s="530"/>
      <c r="CY117" s="530"/>
      <c r="CZ117" s="530"/>
      <c r="DA117" s="531"/>
    </row>
    <row r="118" spans="5:105" ht="6.95" customHeight="1" x14ac:dyDescent="0.15">
      <c r="E118" s="167"/>
      <c r="F118" s="168"/>
      <c r="G118" s="258"/>
      <c r="H118" s="259"/>
      <c r="I118" s="259"/>
      <c r="J118" s="259"/>
      <c r="K118" s="259"/>
      <c r="L118" s="260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545"/>
      <c r="Y118" s="546"/>
      <c r="Z118" s="546"/>
      <c r="AA118" s="546"/>
      <c r="AB118" s="546"/>
      <c r="AC118" s="546"/>
      <c r="AD118" s="546"/>
      <c r="AE118" s="546"/>
      <c r="AF118" s="546"/>
      <c r="AG118" s="546"/>
      <c r="AH118" s="546"/>
      <c r="AI118" s="546"/>
      <c r="AJ118" s="547"/>
      <c r="AK118" s="235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7"/>
      <c r="BH118" s="119"/>
      <c r="BI118" s="120"/>
      <c r="BJ118" s="120"/>
      <c r="BK118" s="120"/>
      <c r="BL118" s="120"/>
      <c r="BM118" s="120"/>
      <c r="BN118" s="121"/>
      <c r="BO118" s="121"/>
      <c r="BP118" s="121"/>
      <c r="BQ118" s="121"/>
      <c r="BR118" s="121"/>
      <c r="BS118" s="121"/>
      <c r="BT118" s="97"/>
      <c r="BU118" s="97"/>
      <c r="BV118" s="116"/>
      <c r="BW118" s="207"/>
      <c r="BX118" s="143"/>
      <c r="BY118" s="143"/>
      <c r="BZ118" s="143"/>
      <c r="CA118" s="144"/>
      <c r="CB118" s="142"/>
      <c r="CC118" s="143"/>
      <c r="CD118" s="143"/>
      <c r="CE118" s="143"/>
      <c r="CF118" s="144"/>
      <c r="CG118" s="142"/>
      <c r="CH118" s="143"/>
      <c r="CI118" s="143"/>
      <c r="CJ118" s="143"/>
      <c r="CK118" s="147"/>
      <c r="CL118" s="529"/>
      <c r="CM118" s="530"/>
      <c r="CN118" s="530"/>
      <c r="CO118" s="530"/>
      <c r="CP118" s="530"/>
      <c r="CQ118" s="530"/>
      <c r="CR118" s="530"/>
      <c r="CS118" s="530"/>
      <c r="CT118" s="530"/>
      <c r="CU118" s="530"/>
      <c r="CV118" s="530"/>
      <c r="CW118" s="530"/>
      <c r="CX118" s="530"/>
      <c r="CY118" s="530"/>
      <c r="CZ118" s="530"/>
      <c r="DA118" s="531"/>
    </row>
    <row r="119" spans="5:105" ht="6.95" customHeight="1" x14ac:dyDescent="0.15">
      <c r="E119" s="167"/>
      <c r="F119" s="168"/>
      <c r="G119" s="258"/>
      <c r="H119" s="259"/>
      <c r="I119" s="259"/>
      <c r="J119" s="259"/>
      <c r="K119" s="259"/>
      <c r="L119" s="260"/>
      <c r="M119" s="218" t="s">
        <v>150</v>
      </c>
      <c r="N119" s="130"/>
      <c r="O119" s="130"/>
      <c r="P119" s="130"/>
      <c r="Q119" s="130"/>
      <c r="R119" s="130"/>
      <c r="S119" s="130"/>
      <c r="T119" s="130"/>
      <c r="U119" s="130"/>
      <c r="V119" s="130"/>
      <c r="W119" s="219"/>
      <c r="X119" s="557" t="str">
        <f>IF(N123&lt;4,"未使用",(IF(AH5="","?",VLOOKUP(AH5,DH20:DS25,9,FALSE))))</f>
        <v>未使用</v>
      </c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9"/>
      <c r="AK119" s="229" t="s">
        <v>152</v>
      </c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1"/>
      <c r="BH119" s="53"/>
      <c r="BI119" s="117"/>
      <c r="BJ119" s="117"/>
      <c r="BK119" s="117"/>
      <c r="BL119" s="117"/>
      <c r="BM119" s="117"/>
      <c r="BN119" s="104"/>
      <c r="BO119" s="104"/>
      <c r="BP119" s="104"/>
      <c r="BQ119" s="104"/>
      <c r="BR119" s="104"/>
      <c r="BS119" s="103"/>
      <c r="BT119" s="118"/>
      <c r="BU119" s="118"/>
      <c r="BV119" s="105"/>
      <c r="BW119" s="205" t="str">
        <f>IF(BN120="","",IF(AND(N107&lt;=BN120,BN120&lt;=N100),"○",""))</f>
        <v/>
      </c>
      <c r="BX119" s="137"/>
      <c r="BY119" s="137"/>
      <c r="BZ119" s="137"/>
      <c r="CA119" s="138"/>
      <c r="CB119" s="136" t="s">
        <v>49</v>
      </c>
      <c r="CC119" s="137"/>
      <c r="CD119" s="137"/>
      <c r="CE119" s="137"/>
      <c r="CF119" s="138"/>
      <c r="CG119" s="136" t="str">
        <f>IF(BN120="","",IF(OR(BN120&gt;N100,BN120&lt;N107),"○",""))</f>
        <v/>
      </c>
      <c r="CH119" s="137"/>
      <c r="CI119" s="137"/>
      <c r="CJ119" s="137"/>
      <c r="CK119" s="145"/>
      <c r="CL119" s="529"/>
      <c r="CM119" s="530"/>
      <c r="CN119" s="530"/>
      <c r="CO119" s="530"/>
      <c r="CP119" s="530"/>
      <c r="CQ119" s="530"/>
      <c r="CR119" s="530"/>
      <c r="CS119" s="530"/>
      <c r="CT119" s="530"/>
      <c r="CU119" s="530"/>
      <c r="CV119" s="530"/>
      <c r="CW119" s="530"/>
      <c r="CX119" s="530"/>
      <c r="CY119" s="530"/>
      <c r="CZ119" s="530"/>
      <c r="DA119" s="531"/>
    </row>
    <row r="120" spans="5:105" ht="6.95" customHeight="1" x14ac:dyDescent="0.15">
      <c r="E120" s="167"/>
      <c r="F120" s="168"/>
      <c r="G120" s="258"/>
      <c r="H120" s="259"/>
      <c r="I120" s="259"/>
      <c r="J120" s="259"/>
      <c r="K120" s="259"/>
      <c r="L120" s="260"/>
      <c r="M120" s="218"/>
      <c r="N120" s="130"/>
      <c r="O120" s="130"/>
      <c r="P120" s="130"/>
      <c r="Q120" s="130"/>
      <c r="R120" s="130"/>
      <c r="S120" s="130"/>
      <c r="T120" s="130"/>
      <c r="U120" s="130"/>
      <c r="V120" s="130"/>
      <c r="W120" s="219"/>
      <c r="X120" s="560"/>
      <c r="Y120" s="561"/>
      <c r="Z120" s="561"/>
      <c r="AA120" s="561"/>
      <c r="AB120" s="561"/>
      <c r="AC120" s="561"/>
      <c r="AD120" s="561"/>
      <c r="AE120" s="561"/>
      <c r="AF120" s="561"/>
      <c r="AG120" s="561"/>
      <c r="AH120" s="561"/>
      <c r="AI120" s="561"/>
      <c r="AJ120" s="562"/>
      <c r="AK120" s="232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4"/>
      <c r="BH120" s="177" t="s">
        <v>97</v>
      </c>
      <c r="BI120" s="174"/>
      <c r="BJ120" s="174"/>
      <c r="BK120" s="174"/>
      <c r="BL120" s="174"/>
      <c r="BM120" s="174"/>
      <c r="BN120" s="175"/>
      <c r="BO120" s="175"/>
      <c r="BP120" s="175"/>
      <c r="BQ120" s="175"/>
      <c r="BR120" s="175"/>
      <c r="BS120" s="175"/>
      <c r="BT120" s="171" t="s">
        <v>29</v>
      </c>
      <c r="BU120" s="171"/>
      <c r="BV120" s="106"/>
      <c r="BW120" s="206"/>
      <c r="BX120" s="140"/>
      <c r="BY120" s="140"/>
      <c r="BZ120" s="140"/>
      <c r="CA120" s="141"/>
      <c r="CB120" s="139"/>
      <c r="CC120" s="140"/>
      <c r="CD120" s="140"/>
      <c r="CE120" s="140"/>
      <c r="CF120" s="141"/>
      <c r="CG120" s="139"/>
      <c r="CH120" s="140"/>
      <c r="CI120" s="140"/>
      <c r="CJ120" s="140"/>
      <c r="CK120" s="146"/>
      <c r="CL120" s="529"/>
      <c r="CM120" s="530"/>
      <c r="CN120" s="530"/>
      <c r="CO120" s="530"/>
      <c r="CP120" s="530"/>
      <c r="CQ120" s="530"/>
      <c r="CR120" s="530"/>
      <c r="CS120" s="530"/>
      <c r="CT120" s="530"/>
      <c r="CU120" s="530"/>
      <c r="CV120" s="530"/>
      <c r="CW120" s="530"/>
      <c r="CX120" s="530"/>
      <c r="CY120" s="530"/>
      <c r="CZ120" s="530"/>
      <c r="DA120" s="531"/>
    </row>
    <row r="121" spans="5:105" ht="6.95" customHeight="1" x14ac:dyDescent="0.15">
      <c r="E121" s="167"/>
      <c r="F121" s="168"/>
      <c r="G121" s="258"/>
      <c r="H121" s="259"/>
      <c r="I121" s="259"/>
      <c r="J121" s="259"/>
      <c r="K121" s="259"/>
      <c r="L121" s="260"/>
      <c r="M121" s="218"/>
      <c r="N121" s="130"/>
      <c r="O121" s="130"/>
      <c r="P121" s="130"/>
      <c r="Q121" s="130"/>
      <c r="R121" s="130"/>
      <c r="S121" s="130"/>
      <c r="T121" s="130"/>
      <c r="U121" s="130"/>
      <c r="V121" s="130"/>
      <c r="W121" s="219"/>
      <c r="X121" s="560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2"/>
      <c r="AK121" s="232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4"/>
      <c r="BH121" s="177"/>
      <c r="BI121" s="174"/>
      <c r="BJ121" s="174"/>
      <c r="BK121" s="174"/>
      <c r="BL121" s="174"/>
      <c r="BM121" s="174"/>
      <c r="BN121" s="176"/>
      <c r="BO121" s="176"/>
      <c r="BP121" s="176"/>
      <c r="BQ121" s="176"/>
      <c r="BR121" s="176"/>
      <c r="BS121" s="176"/>
      <c r="BT121" s="171"/>
      <c r="BU121" s="171"/>
      <c r="BV121" s="106"/>
      <c r="BW121" s="206"/>
      <c r="BX121" s="140"/>
      <c r="BY121" s="140"/>
      <c r="BZ121" s="140"/>
      <c r="CA121" s="141"/>
      <c r="CB121" s="139"/>
      <c r="CC121" s="140"/>
      <c r="CD121" s="140"/>
      <c r="CE121" s="140"/>
      <c r="CF121" s="141"/>
      <c r="CG121" s="139"/>
      <c r="CH121" s="140"/>
      <c r="CI121" s="140"/>
      <c r="CJ121" s="140"/>
      <c r="CK121" s="146"/>
      <c r="CL121" s="529"/>
      <c r="CM121" s="530"/>
      <c r="CN121" s="530"/>
      <c r="CO121" s="530"/>
      <c r="CP121" s="530"/>
      <c r="CQ121" s="530"/>
      <c r="CR121" s="530"/>
      <c r="CS121" s="530"/>
      <c r="CT121" s="530"/>
      <c r="CU121" s="530"/>
      <c r="CV121" s="530"/>
      <c r="CW121" s="530"/>
      <c r="CX121" s="530"/>
      <c r="CY121" s="530"/>
      <c r="CZ121" s="530"/>
      <c r="DA121" s="531"/>
    </row>
    <row r="122" spans="5:105" ht="6.95" customHeight="1" x14ac:dyDescent="0.15">
      <c r="E122" s="167"/>
      <c r="F122" s="168"/>
      <c r="G122" s="258"/>
      <c r="H122" s="259"/>
      <c r="I122" s="259"/>
      <c r="J122" s="259"/>
      <c r="K122" s="259"/>
      <c r="L122" s="260"/>
      <c r="M122" s="56"/>
      <c r="N122" s="43"/>
      <c r="O122" s="43"/>
      <c r="P122" s="43"/>
      <c r="Q122" s="43"/>
      <c r="R122" s="43"/>
      <c r="S122" s="43"/>
      <c r="T122" s="43"/>
      <c r="U122" s="43"/>
      <c r="V122" s="43"/>
      <c r="W122" s="57"/>
      <c r="X122" s="560"/>
      <c r="Y122" s="561"/>
      <c r="Z122" s="561"/>
      <c r="AA122" s="561"/>
      <c r="AB122" s="561"/>
      <c r="AC122" s="561"/>
      <c r="AD122" s="561"/>
      <c r="AE122" s="561"/>
      <c r="AF122" s="561"/>
      <c r="AG122" s="561"/>
      <c r="AH122" s="561"/>
      <c r="AI122" s="561"/>
      <c r="AJ122" s="562"/>
      <c r="AK122" s="232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4"/>
      <c r="BH122" s="107"/>
      <c r="BI122" s="108"/>
      <c r="BJ122" s="108"/>
      <c r="BK122" s="108"/>
      <c r="BL122" s="108"/>
      <c r="BM122" s="108"/>
      <c r="BN122" s="109"/>
      <c r="BO122" s="109"/>
      <c r="BP122" s="109"/>
      <c r="BQ122" s="109"/>
      <c r="BR122" s="109"/>
      <c r="BS122" s="109"/>
      <c r="BT122" s="110"/>
      <c r="BU122" s="110"/>
      <c r="BV122" s="106"/>
      <c r="BW122" s="206"/>
      <c r="BX122" s="140"/>
      <c r="BY122" s="140"/>
      <c r="BZ122" s="140"/>
      <c r="CA122" s="141"/>
      <c r="CB122" s="139"/>
      <c r="CC122" s="140"/>
      <c r="CD122" s="140"/>
      <c r="CE122" s="140"/>
      <c r="CF122" s="141"/>
      <c r="CG122" s="139"/>
      <c r="CH122" s="140"/>
      <c r="CI122" s="140"/>
      <c r="CJ122" s="140"/>
      <c r="CK122" s="146"/>
      <c r="CL122" s="529"/>
      <c r="CM122" s="530"/>
      <c r="CN122" s="530"/>
      <c r="CO122" s="530"/>
      <c r="CP122" s="530"/>
      <c r="CQ122" s="530"/>
      <c r="CR122" s="530"/>
      <c r="CS122" s="530"/>
      <c r="CT122" s="530"/>
      <c r="CU122" s="530"/>
      <c r="CV122" s="530"/>
      <c r="CW122" s="530"/>
      <c r="CX122" s="530"/>
      <c r="CY122" s="530"/>
      <c r="CZ122" s="530"/>
      <c r="DA122" s="531"/>
    </row>
    <row r="123" spans="5:105" ht="6.95" customHeight="1" x14ac:dyDescent="0.15">
      <c r="E123" s="167"/>
      <c r="F123" s="168"/>
      <c r="G123" s="258"/>
      <c r="H123" s="259"/>
      <c r="I123" s="259"/>
      <c r="J123" s="259"/>
      <c r="K123" s="259"/>
      <c r="L123" s="260"/>
      <c r="M123" s="58"/>
      <c r="N123" s="212"/>
      <c r="O123" s="212"/>
      <c r="P123" s="212"/>
      <c r="Q123" s="212"/>
      <c r="R123" s="212"/>
      <c r="S123" s="212"/>
      <c r="T123" s="212"/>
      <c r="U123" s="172" t="s">
        <v>79</v>
      </c>
      <c r="V123" s="172"/>
      <c r="W123" s="173"/>
      <c r="X123" s="560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2"/>
      <c r="AK123" s="232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4"/>
      <c r="BH123" s="111"/>
      <c r="BI123" s="174" t="s">
        <v>96</v>
      </c>
      <c r="BJ123" s="174"/>
      <c r="BK123" s="174"/>
      <c r="BL123" s="174"/>
      <c r="BM123" s="174"/>
      <c r="BN123" s="175"/>
      <c r="BO123" s="175"/>
      <c r="BP123" s="175"/>
      <c r="BQ123" s="175"/>
      <c r="BR123" s="175"/>
      <c r="BS123" s="175"/>
      <c r="BT123" s="171" t="s">
        <v>29</v>
      </c>
      <c r="BU123" s="171"/>
      <c r="BV123" s="106"/>
      <c r="BW123" s="206"/>
      <c r="BX123" s="140"/>
      <c r="BY123" s="140"/>
      <c r="BZ123" s="140"/>
      <c r="CA123" s="141"/>
      <c r="CB123" s="139"/>
      <c r="CC123" s="140"/>
      <c r="CD123" s="140"/>
      <c r="CE123" s="140"/>
      <c r="CF123" s="141"/>
      <c r="CG123" s="139"/>
      <c r="CH123" s="140"/>
      <c r="CI123" s="140"/>
      <c r="CJ123" s="140"/>
      <c r="CK123" s="146"/>
      <c r="CL123" s="529"/>
      <c r="CM123" s="530"/>
      <c r="CN123" s="530"/>
      <c r="CO123" s="530"/>
      <c r="CP123" s="530"/>
      <c r="CQ123" s="530"/>
      <c r="CR123" s="530"/>
      <c r="CS123" s="530"/>
      <c r="CT123" s="530"/>
      <c r="CU123" s="530"/>
      <c r="CV123" s="530"/>
      <c r="CW123" s="530"/>
      <c r="CX123" s="530"/>
      <c r="CY123" s="530"/>
      <c r="CZ123" s="530"/>
      <c r="DA123" s="531"/>
    </row>
    <row r="124" spans="5:105" ht="6.95" customHeight="1" x14ac:dyDescent="0.15">
      <c r="E124" s="167"/>
      <c r="F124" s="168"/>
      <c r="G124" s="258"/>
      <c r="H124" s="259"/>
      <c r="I124" s="259"/>
      <c r="J124" s="259"/>
      <c r="K124" s="259"/>
      <c r="L124" s="260"/>
      <c r="M124" s="56"/>
      <c r="N124" s="212"/>
      <c r="O124" s="212"/>
      <c r="P124" s="212"/>
      <c r="Q124" s="212"/>
      <c r="R124" s="212"/>
      <c r="S124" s="212"/>
      <c r="T124" s="212"/>
      <c r="U124" s="172"/>
      <c r="V124" s="172"/>
      <c r="W124" s="173"/>
      <c r="X124" s="560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2"/>
      <c r="AK124" s="232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4"/>
      <c r="BH124" s="111"/>
      <c r="BI124" s="174"/>
      <c r="BJ124" s="174"/>
      <c r="BK124" s="174"/>
      <c r="BL124" s="174"/>
      <c r="BM124" s="174"/>
      <c r="BN124" s="176"/>
      <c r="BO124" s="176"/>
      <c r="BP124" s="176"/>
      <c r="BQ124" s="176"/>
      <c r="BR124" s="176"/>
      <c r="BS124" s="176"/>
      <c r="BT124" s="171"/>
      <c r="BU124" s="171"/>
      <c r="BV124" s="106"/>
      <c r="BW124" s="206"/>
      <c r="BX124" s="140"/>
      <c r="BY124" s="140"/>
      <c r="BZ124" s="140"/>
      <c r="CA124" s="141"/>
      <c r="CB124" s="139"/>
      <c r="CC124" s="140"/>
      <c r="CD124" s="140"/>
      <c r="CE124" s="140"/>
      <c r="CF124" s="141"/>
      <c r="CG124" s="139"/>
      <c r="CH124" s="140"/>
      <c r="CI124" s="140"/>
      <c r="CJ124" s="140"/>
      <c r="CK124" s="146"/>
      <c r="CL124" s="529"/>
      <c r="CM124" s="530"/>
      <c r="CN124" s="530"/>
      <c r="CO124" s="530"/>
      <c r="CP124" s="530"/>
      <c r="CQ124" s="530"/>
      <c r="CR124" s="530"/>
      <c r="CS124" s="530"/>
      <c r="CT124" s="530"/>
      <c r="CU124" s="530"/>
      <c r="CV124" s="530"/>
      <c r="CW124" s="530"/>
      <c r="CX124" s="530"/>
      <c r="CY124" s="530"/>
      <c r="CZ124" s="530"/>
      <c r="DA124" s="531"/>
    </row>
    <row r="125" spans="5:105" ht="6.95" customHeight="1" x14ac:dyDescent="0.15">
      <c r="E125" s="167"/>
      <c r="F125" s="168"/>
      <c r="G125" s="258"/>
      <c r="H125" s="259"/>
      <c r="I125" s="259"/>
      <c r="J125" s="259"/>
      <c r="K125" s="259"/>
      <c r="L125" s="260"/>
      <c r="M125" s="56"/>
      <c r="N125" s="212"/>
      <c r="O125" s="212"/>
      <c r="P125" s="212"/>
      <c r="Q125" s="212"/>
      <c r="R125" s="212"/>
      <c r="S125" s="212"/>
      <c r="T125" s="212"/>
      <c r="U125" s="172"/>
      <c r="V125" s="172"/>
      <c r="W125" s="173"/>
      <c r="X125" s="592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4"/>
      <c r="AK125" s="235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7"/>
      <c r="BH125" s="119"/>
      <c r="BI125" s="120"/>
      <c r="BJ125" s="120"/>
      <c r="BK125" s="120"/>
      <c r="BL125" s="120"/>
      <c r="BM125" s="120"/>
      <c r="BN125" s="121"/>
      <c r="BO125" s="121"/>
      <c r="BP125" s="121"/>
      <c r="BQ125" s="121"/>
      <c r="BR125" s="121"/>
      <c r="BS125" s="121"/>
      <c r="BT125" s="97"/>
      <c r="BU125" s="97"/>
      <c r="BV125" s="116"/>
      <c r="BW125" s="207"/>
      <c r="BX125" s="143"/>
      <c r="BY125" s="143"/>
      <c r="BZ125" s="143"/>
      <c r="CA125" s="144"/>
      <c r="CB125" s="142"/>
      <c r="CC125" s="143"/>
      <c r="CD125" s="143"/>
      <c r="CE125" s="143"/>
      <c r="CF125" s="144"/>
      <c r="CG125" s="142"/>
      <c r="CH125" s="143"/>
      <c r="CI125" s="143"/>
      <c r="CJ125" s="143"/>
      <c r="CK125" s="147"/>
      <c r="CL125" s="529"/>
      <c r="CM125" s="530"/>
      <c r="CN125" s="530"/>
      <c r="CO125" s="530"/>
      <c r="CP125" s="530"/>
      <c r="CQ125" s="530"/>
      <c r="CR125" s="530"/>
      <c r="CS125" s="530"/>
      <c r="CT125" s="530"/>
      <c r="CU125" s="530"/>
      <c r="CV125" s="530"/>
      <c r="CW125" s="530"/>
      <c r="CX125" s="530"/>
      <c r="CY125" s="530"/>
      <c r="CZ125" s="530"/>
      <c r="DA125" s="531"/>
    </row>
    <row r="126" spans="5:105" ht="6.95" customHeight="1" x14ac:dyDescent="0.15">
      <c r="E126" s="167"/>
      <c r="F126" s="168"/>
      <c r="G126" s="258"/>
      <c r="H126" s="259"/>
      <c r="I126" s="259"/>
      <c r="J126" s="259"/>
      <c r="K126" s="259"/>
      <c r="L126" s="260"/>
      <c r="M126" s="56"/>
      <c r="N126" s="217"/>
      <c r="O126" s="217"/>
      <c r="P126" s="217"/>
      <c r="Q126" s="217"/>
      <c r="R126" s="217"/>
      <c r="S126" s="217"/>
      <c r="T126" s="217"/>
      <c r="U126" s="172"/>
      <c r="V126" s="172"/>
      <c r="W126" s="173"/>
      <c r="X126" s="557" t="str">
        <f>IF(N123&lt;5,"未使用",(IF(AH5="","?",VLOOKUP(AH5,DH20:DS25,9,FALSE))))</f>
        <v>未使用</v>
      </c>
      <c r="Y126" s="558"/>
      <c r="Z126" s="558"/>
      <c r="AA126" s="558"/>
      <c r="AB126" s="558"/>
      <c r="AC126" s="558"/>
      <c r="AD126" s="558"/>
      <c r="AE126" s="558"/>
      <c r="AF126" s="558"/>
      <c r="AG126" s="558"/>
      <c r="AH126" s="558"/>
      <c r="AI126" s="558"/>
      <c r="AJ126" s="559"/>
      <c r="AK126" s="229" t="s">
        <v>152</v>
      </c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1"/>
      <c r="BH126" s="56"/>
      <c r="BI126" s="122"/>
      <c r="BJ126" s="122"/>
      <c r="BK126" s="122"/>
      <c r="BL126" s="122"/>
      <c r="BM126" s="122"/>
      <c r="BN126" s="123"/>
      <c r="BO126" s="123"/>
      <c r="BP126" s="123"/>
      <c r="BQ126" s="123"/>
      <c r="BR126" s="123"/>
      <c r="BS126" s="124"/>
      <c r="BT126" s="125"/>
      <c r="BU126" s="125"/>
      <c r="BV126" s="106"/>
      <c r="BW126" s="205" t="str">
        <f>IF(BN127="","",IF(AND(N107&lt;=BN127,BN127&lt;=N100),"○",""))</f>
        <v/>
      </c>
      <c r="BX126" s="137"/>
      <c r="BY126" s="137"/>
      <c r="BZ126" s="137"/>
      <c r="CA126" s="138"/>
      <c r="CB126" s="136" t="s">
        <v>50</v>
      </c>
      <c r="CC126" s="137"/>
      <c r="CD126" s="137"/>
      <c r="CE126" s="137"/>
      <c r="CF126" s="138"/>
      <c r="CG126" s="136" t="str">
        <f>IF(BN127="","",IF(OR(BN127&gt;N100,BN127&lt;N107),"○",""))</f>
        <v/>
      </c>
      <c r="CH126" s="137"/>
      <c r="CI126" s="137"/>
      <c r="CJ126" s="137"/>
      <c r="CK126" s="145"/>
      <c r="CL126" s="529"/>
      <c r="CM126" s="530"/>
      <c r="CN126" s="530"/>
      <c r="CO126" s="530"/>
      <c r="CP126" s="530"/>
      <c r="CQ126" s="530"/>
      <c r="CR126" s="530"/>
      <c r="CS126" s="530"/>
      <c r="CT126" s="530"/>
      <c r="CU126" s="530"/>
      <c r="CV126" s="530"/>
      <c r="CW126" s="530"/>
      <c r="CX126" s="530"/>
      <c r="CY126" s="530"/>
      <c r="CZ126" s="530"/>
      <c r="DA126" s="531"/>
    </row>
    <row r="127" spans="5:105" ht="6.95" customHeight="1" x14ac:dyDescent="0.15">
      <c r="E127" s="167"/>
      <c r="F127" s="168"/>
      <c r="G127" s="258"/>
      <c r="H127" s="259"/>
      <c r="I127" s="259"/>
      <c r="J127" s="259"/>
      <c r="K127" s="259"/>
      <c r="L127" s="260"/>
      <c r="M127" s="56"/>
      <c r="N127" s="43"/>
      <c r="O127" s="43"/>
      <c r="P127" s="43"/>
      <c r="Q127" s="43"/>
      <c r="R127" s="43"/>
      <c r="S127" s="43"/>
      <c r="T127" s="43"/>
      <c r="U127" s="43"/>
      <c r="V127" s="43"/>
      <c r="W127" s="57"/>
      <c r="X127" s="560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561"/>
      <c r="AI127" s="561"/>
      <c r="AJ127" s="562"/>
      <c r="AK127" s="232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4"/>
      <c r="BH127" s="177" t="s">
        <v>97</v>
      </c>
      <c r="BI127" s="174"/>
      <c r="BJ127" s="174"/>
      <c r="BK127" s="174"/>
      <c r="BL127" s="174"/>
      <c r="BM127" s="174"/>
      <c r="BN127" s="342"/>
      <c r="BO127" s="342"/>
      <c r="BP127" s="342"/>
      <c r="BQ127" s="342"/>
      <c r="BR127" s="342"/>
      <c r="BS127" s="342"/>
      <c r="BT127" s="171" t="s">
        <v>29</v>
      </c>
      <c r="BU127" s="171"/>
      <c r="BV127" s="106"/>
      <c r="BW127" s="206"/>
      <c r="BX127" s="140"/>
      <c r="BY127" s="140"/>
      <c r="BZ127" s="140"/>
      <c r="CA127" s="141"/>
      <c r="CB127" s="139"/>
      <c r="CC127" s="140"/>
      <c r="CD127" s="140"/>
      <c r="CE127" s="140"/>
      <c r="CF127" s="141"/>
      <c r="CG127" s="139"/>
      <c r="CH127" s="140"/>
      <c r="CI127" s="140"/>
      <c r="CJ127" s="140"/>
      <c r="CK127" s="146"/>
      <c r="CL127" s="529"/>
      <c r="CM127" s="530"/>
      <c r="CN127" s="530"/>
      <c r="CO127" s="530"/>
      <c r="CP127" s="530"/>
      <c r="CQ127" s="530"/>
      <c r="CR127" s="530"/>
      <c r="CS127" s="530"/>
      <c r="CT127" s="530"/>
      <c r="CU127" s="530"/>
      <c r="CV127" s="530"/>
      <c r="CW127" s="530"/>
      <c r="CX127" s="530"/>
      <c r="CY127" s="530"/>
      <c r="CZ127" s="530"/>
      <c r="DA127" s="531"/>
    </row>
    <row r="128" spans="5:105" ht="6.95" customHeight="1" x14ac:dyDescent="0.15">
      <c r="E128" s="167"/>
      <c r="F128" s="168"/>
      <c r="G128" s="258"/>
      <c r="H128" s="259"/>
      <c r="I128" s="259"/>
      <c r="J128" s="259"/>
      <c r="K128" s="259"/>
      <c r="L128" s="260"/>
      <c r="M128" s="56"/>
      <c r="N128" s="43"/>
      <c r="O128" s="43"/>
      <c r="P128" s="43"/>
      <c r="Q128" s="43"/>
      <c r="R128" s="43"/>
      <c r="S128" s="43"/>
      <c r="T128" s="43"/>
      <c r="U128" s="43"/>
      <c r="V128" s="43"/>
      <c r="W128" s="57"/>
      <c r="X128" s="560"/>
      <c r="Y128" s="561"/>
      <c r="Z128" s="561"/>
      <c r="AA128" s="561"/>
      <c r="AB128" s="561"/>
      <c r="AC128" s="561"/>
      <c r="AD128" s="561"/>
      <c r="AE128" s="561"/>
      <c r="AF128" s="561"/>
      <c r="AG128" s="561"/>
      <c r="AH128" s="561"/>
      <c r="AI128" s="561"/>
      <c r="AJ128" s="562"/>
      <c r="AK128" s="232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4"/>
      <c r="BH128" s="177"/>
      <c r="BI128" s="174"/>
      <c r="BJ128" s="174"/>
      <c r="BK128" s="174"/>
      <c r="BL128" s="174"/>
      <c r="BM128" s="174"/>
      <c r="BN128" s="176"/>
      <c r="BO128" s="176"/>
      <c r="BP128" s="176"/>
      <c r="BQ128" s="176"/>
      <c r="BR128" s="176"/>
      <c r="BS128" s="176"/>
      <c r="BT128" s="171"/>
      <c r="BU128" s="171"/>
      <c r="BV128" s="106"/>
      <c r="BW128" s="206"/>
      <c r="BX128" s="140"/>
      <c r="BY128" s="140"/>
      <c r="BZ128" s="140"/>
      <c r="CA128" s="141"/>
      <c r="CB128" s="139"/>
      <c r="CC128" s="140"/>
      <c r="CD128" s="140"/>
      <c r="CE128" s="140"/>
      <c r="CF128" s="141"/>
      <c r="CG128" s="139"/>
      <c r="CH128" s="140"/>
      <c r="CI128" s="140"/>
      <c r="CJ128" s="140"/>
      <c r="CK128" s="146"/>
      <c r="CL128" s="529"/>
      <c r="CM128" s="530"/>
      <c r="CN128" s="530"/>
      <c r="CO128" s="530"/>
      <c r="CP128" s="530"/>
      <c r="CQ128" s="530"/>
      <c r="CR128" s="530"/>
      <c r="CS128" s="530"/>
      <c r="CT128" s="530"/>
      <c r="CU128" s="530"/>
      <c r="CV128" s="530"/>
      <c r="CW128" s="530"/>
      <c r="CX128" s="530"/>
      <c r="CY128" s="530"/>
      <c r="CZ128" s="530"/>
      <c r="DA128" s="531"/>
    </row>
    <row r="129" spans="5:122" ht="6.95" customHeight="1" x14ac:dyDescent="0.15">
      <c r="E129" s="167"/>
      <c r="F129" s="168"/>
      <c r="G129" s="258"/>
      <c r="H129" s="259"/>
      <c r="I129" s="259"/>
      <c r="J129" s="259"/>
      <c r="K129" s="259"/>
      <c r="L129" s="260"/>
      <c r="M129" s="56"/>
      <c r="N129" s="43"/>
      <c r="O129" s="43"/>
      <c r="P129" s="43"/>
      <c r="Q129" s="43"/>
      <c r="R129" s="43"/>
      <c r="S129" s="43"/>
      <c r="T129" s="43"/>
      <c r="U129" s="43"/>
      <c r="V129" s="43"/>
      <c r="W129" s="57"/>
      <c r="X129" s="560"/>
      <c r="Y129" s="561"/>
      <c r="Z129" s="561"/>
      <c r="AA129" s="561"/>
      <c r="AB129" s="561"/>
      <c r="AC129" s="561"/>
      <c r="AD129" s="561"/>
      <c r="AE129" s="561"/>
      <c r="AF129" s="561"/>
      <c r="AG129" s="561"/>
      <c r="AH129" s="561"/>
      <c r="AI129" s="561"/>
      <c r="AJ129" s="562"/>
      <c r="AK129" s="232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4"/>
      <c r="BH129" s="107"/>
      <c r="BI129" s="108"/>
      <c r="BJ129" s="108"/>
      <c r="BK129" s="108"/>
      <c r="BL129" s="108"/>
      <c r="BM129" s="108"/>
      <c r="BN129" s="126"/>
      <c r="BO129" s="126"/>
      <c r="BP129" s="126"/>
      <c r="BQ129" s="126"/>
      <c r="BR129" s="126"/>
      <c r="BS129" s="126"/>
      <c r="BT129" s="110"/>
      <c r="BU129" s="110"/>
      <c r="BV129" s="106"/>
      <c r="BW129" s="206"/>
      <c r="BX129" s="140"/>
      <c r="BY129" s="140"/>
      <c r="BZ129" s="140"/>
      <c r="CA129" s="141"/>
      <c r="CB129" s="139"/>
      <c r="CC129" s="140"/>
      <c r="CD129" s="140"/>
      <c r="CE129" s="140"/>
      <c r="CF129" s="141"/>
      <c r="CG129" s="139"/>
      <c r="CH129" s="140"/>
      <c r="CI129" s="140"/>
      <c r="CJ129" s="140"/>
      <c r="CK129" s="146"/>
      <c r="CL129" s="529"/>
      <c r="CM129" s="530"/>
      <c r="CN129" s="530"/>
      <c r="CO129" s="530"/>
      <c r="CP129" s="530"/>
      <c r="CQ129" s="530"/>
      <c r="CR129" s="530"/>
      <c r="CS129" s="530"/>
      <c r="CT129" s="530"/>
      <c r="CU129" s="530"/>
      <c r="CV129" s="530"/>
      <c r="CW129" s="530"/>
      <c r="CX129" s="530"/>
      <c r="CY129" s="530"/>
      <c r="CZ129" s="530"/>
      <c r="DA129" s="531"/>
    </row>
    <row r="130" spans="5:122" ht="6.95" customHeight="1" x14ac:dyDescent="0.15">
      <c r="E130" s="167"/>
      <c r="F130" s="168"/>
      <c r="G130" s="258"/>
      <c r="H130" s="259"/>
      <c r="I130" s="259"/>
      <c r="J130" s="259"/>
      <c r="K130" s="259"/>
      <c r="L130" s="260"/>
      <c r="M130" s="56"/>
      <c r="N130" s="35"/>
      <c r="O130" s="35"/>
      <c r="P130" s="35"/>
      <c r="Q130" s="35"/>
      <c r="R130" s="35"/>
      <c r="S130" s="35"/>
      <c r="T130" s="35"/>
      <c r="U130" s="35"/>
      <c r="V130" s="35"/>
      <c r="W130" s="57"/>
      <c r="X130" s="560"/>
      <c r="Y130" s="561"/>
      <c r="Z130" s="561"/>
      <c r="AA130" s="561"/>
      <c r="AB130" s="561"/>
      <c r="AC130" s="561"/>
      <c r="AD130" s="561"/>
      <c r="AE130" s="561"/>
      <c r="AF130" s="561"/>
      <c r="AG130" s="561"/>
      <c r="AH130" s="561"/>
      <c r="AI130" s="561"/>
      <c r="AJ130" s="562"/>
      <c r="AK130" s="232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4"/>
      <c r="BH130" s="111"/>
      <c r="BI130" s="174" t="s">
        <v>96</v>
      </c>
      <c r="BJ130" s="174"/>
      <c r="BK130" s="174"/>
      <c r="BL130" s="174"/>
      <c r="BM130" s="174"/>
      <c r="BN130" s="342"/>
      <c r="BO130" s="342"/>
      <c r="BP130" s="342"/>
      <c r="BQ130" s="342"/>
      <c r="BR130" s="342"/>
      <c r="BS130" s="342"/>
      <c r="BT130" s="171" t="s">
        <v>29</v>
      </c>
      <c r="BU130" s="171"/>
      <c r="BV130" s="106"/>
      <c r="BW130" s="206"/>
      <c r="BX130" s="140"/>
      <c r="BY130" s="140"/>
      <c r="BZ130" s="140"/>
      <c r="CA130" s="141"/>
      <c r="CB130" s="139"/>
      <c r="CC130" s="140"/>
      <c r="CD130" s="140"/>
      <c r="CE130" s="140"/>
      <c r="CF130" s="141"/>
      <c r="CG130" s="139"/>
      <c r="CH130" s="140"/>
      <c r="CI130" s="140"/>
      <c r="CJ130" s="140"/>
      <c r="CK130" s="146"/>
      <c r="CL130" s="529"/>
      <c r="CM130" s="530"/>
      <c r="CN130" s="530"/>
      <c r="CO130" s="530"/>
      <c r="CP130" s="530"/>
      <c r="CQ130" s="530"/>
      <c r="CR130" s="530"/>
      <c r="CS130" s="530"/>
      <c r="CT130" s="530"/>
      <c r="CU130" s="530"/>
      <c r="CV130" s="530"/>
      <c r="CW130" s="530"/>
      <c r="CX130" s="530"/>
      <c r="CY130" s="530"/>
      <c r="CZ130" s="530"/>
      <c r="DA130" s="531"/>
    </row>
    <row r="131" spans="5:122" ht="6.95" customHeight="1" x14ac:dyDescent="0.15">
      <c r="E131" s="167"/>
      <c r="F131" s="168"/>
      <c r="G131" s="258"/>
      <c r="H131" s="259"/>
      <c r="I131" s="259"/>
      <c r="J131" s="259"/>
      <c r="K131" s="259"/>
      <c r="L131" s="260"/>
      <c r="M131" s="56"/>
      <c r="N131" s="43"/>
      <c r="O131" s="43"/>
      <c r="P131" s="43"/>
      <c r="Q131" s="43"/>
      <c r="R131" s="43"/>
      <c r="S131" s="43"/>
      <c r="T131" s="43"/>
      <c r="U131" s="43"/>
      <c r="V131" s="43"/>
      <c r="W131" s="57"/>
      <c r="X131" s="560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2"/>
      <c r="AK131" s="232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4"/>
      <c r="BH131" s="111"/>
      <c r="BI131" s="174"/>
      <c r="BJ131" s="174"/>
      <c r="BK131" s="174"/>
      <c r="BL131" s="174"/>
      <c r="BM131" s="174"/>
      <c r="BN131" s="176"/>
      <c r="BO131" s="176"/>
      <c r="BP131" s="176"/>
      <c r="BQ131" s="176"/>
      <c r="BR131" s="176"/>
      <c r="BS131" s="176"/>
      <c r="BT131" s="171"/>
      <c r="BU131" s="171"/>
      <c r="BV131" s="106"/>
      <c r="BW131" s="206"/>
      <c r="BX131" s="140"/>
      <c r="BY131" s="140"/>
      <c r="BZ131" s="140"/>
      <c r="CA131" s="141"/>
      <c r="CB131" s="139"/>
      <c r="CC131" s="140"/>
      <c r="CD131" s="140"/>
      <c r="CE131" s="140"/>
      <c r="CF131" s="141"/>
      <c r="CG131" s="139"/>
      <c r="CH131" s="140"/>
      <c r="CI131" s="140"/>
      <c r="CJ131" s="140"/>
      <c r="CK131" s="146"/>
      <c r="CL131" s="529"/>
      <c r="CM131" s="530"/>
      <c r="CN131" s="530"/>
      <c r="CO131" s="530"/>
      <c r="CP131" s="530"/>
      <c r="CQ131" s="530"/>
      <c r="CR131" s="530"/>
      <c r="CS131" s="530"/>
      <c r="CT131" s="530"/>
      <c r="CU131" s="530"/>
      <c r="CV131" s="530"/>
      <c r="CW131" s="530"/>
      <c r="CX131" s="530"/>
      <c r="CY131" s="530"/>
      <c r="CZ131" s="530"/>
      <c r="DA131" s="531"/>
      <c r="DL131" s="11"/>
    </row>
    <row r="132" spans="5:122" ht="6.95" customHeight="1" x14ac:dyDescent="0.15">
      <c r="E132" s="169"/>
      <c r="F132" s="170"/>
      <c r="G132" s="261"/>
      <c r="H132" s="262"/>
      <c r="I132" s="262"/>
      <c r="J132" s="262"/>
      <c r="K132" s="262"/>
      <c r="L132" s="263"/>
      <c r="M132" s="56"/>
      <c r="N132" s="43"/>
      <c r="O132" s="43"/>
      <c r="P132" s="43"/>
      <c r="Q132" s="43"/>
      <c r="R132" s="43"/>
      <c r="S132" s="43"/>
      <c r="T132" s="43"/>
      <c r="U132" s="43"/>
      <c r="V132" s="43"/>
      <c r="W132" s="57"/>
      <c r="X132" s="563"/>
      <c r="Y132" s="564"/>
      <c r="Z132" s="564"/>
      <c r="AA132" s="564"/>
      <c r="AB132" s="564"/>
      <c r="AC132" s="564"/>
      <c r="AD132" s="564"/>
      <c r="AE132" s="564"/>
      <c r="AF132" s="564"/>
      <c r="AG132" s="564"/>
      <c r="AH132" s="564"/>
      <c r="AI132" s="564"/>
      <c r="AJ132" s="565"/>
      <c r="AK132" s="321"/>
      <c r="AL132" s="322"/>
      <c r="AM132" s="322"/>
      <c r="AN132" s="322"/>
      <c r="AO132" s="322"/>
      <c r="AP132" s="322"/>
      <c r="AQ132" s="322"/>
      <c r="AR132" s="322"/>
      <c r="AS132" s="322"/>
      <c r="AT132" s="322"/>
      <c r="AU132" s="322"/>
      <c r="AV132" s="322"/>
      <c r="AW132" s="322"/>
      <c r="AX132" s="322"/>
      <c r="AY132" s="322"/>
      <c r="AZ132" s="322"/>
      <c r="BA132" s="322"/>
      <c r="BB132" s="322"/>
      <c r="BC132" s="322"/>
      <c r="BD132" s="322"/>
      <c r="BE132" s="322"/>
      <c r="BF132" s="322"/>
      <c r="BG132" s="323"/>
      <c r="BH132" s="111"/>
      <c r="BI132" s="38"/>
      <c r="BJ132" s="38"/>
      <c r="BK132" s="38"/>
      <c r="BL132" s="38"/>
      <c r="BM132" s="38"/>
      <c r="BN132" s="126"/>
      <c r="BO132" s="126"/>
      <c r="BP132" s="126"/>
      <c r="BQ132" s="126"/>
      <c r="BR132" s="126"/>
      <c r="BS132" s="126"/>
      <c r="BT132" s="38"/>
      <c r="BU132" s="38"/>
      <c r="BV132" s="106"/>
      <c r="BW132" s="292"/>
      <c r="BX132" s="289"/>
      <c r="BY132" s="289"/>
      <c r="BZ132" s="289"/>
      <c r="CA132" s="290"/>
      <c r="CB132" s="288"/>
      <c r="CC132" s="289"/>
      <c r="CD132" s="289"/>
      <c r="CE132" s="289"/>
      <c r="CF132" s="290"/>
      <c r="CG132" s="288"/>
      <c r="CH132" s="289"/>
      <c r="CI132" s="289"/>
      <c r="CJ132" s="289"/>
      <c r="CK132" s="291"/>
      <c r="CL132" s="532"/>
      <c r="CM132" s="533"/>
      <c r="CN132" s="533"/>
      <c r="CO132" s="533"/>
      <c r="CP132" s="533"/>
      <c r="CQ132" s="533"/>
      <c r="CR132" s="533"/>
      <c r="CS132" s="533"/>
      <c r="CT132" s="533"/>
      <c r="CU132" s="533"/>
      <c r="CV132" s="533"/>
      <c r="CW132" s="533"/>
      <c r="CX132" s="533"/>
      <c r="CY132" s="533"/>
      <c r="CZ132" s="533"/>
      <c r="DA132" s="534"/>
    </row>
    <row r="133" spans="5:122" ht="6.95" customHeight="1" x14ac:dyDescent="0.15">
      <c r="E133" s="331" t="s">
        <v>228</v>
      </c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32"/>
      <c r="BY133" s="332"/>
      <c r="BZ133" s="332"/>
      <c r="CA133" s="332"/>
      <c r="CB133" s="332"/>
      <c r="CC133" s="332"/>
      <c r="CD133" s="332"/>
      <c r="CE133" s="332"/>
      <c r="CF133" s="332"/>
      <c r="CG133" s="332"/>
      <c r="CH133" s="332"/>
      <c r="CI133" s="332"/>
      <c r="CJ133" s="332"/>
      <c r="CK133" s="333"/>
      <c r="CL133" s="30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</row>
    <row r="134" spans="5:122" ht="6.95" customHeight="1" x14ac:dyDescent="0.15">
      <c r="E134" s="334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6"/>
      <c r="CL134" s="30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N134" s="11"/>
    </row>
    <row r="135" spans="5:122" ht="6.95" customHeight="1" x14ac:dyDescent="0.15">
      <c r="E135" s="334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6"/>
      <c r="CL135" s="30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M135" s="11"/>
    </row>
    <row r="136" spans="5:122" ht="6.95" customHeight="1" x14ac:dyDescent="0.15">
      <c r="E136" s="337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/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/>
      <c r="CJ136" s="338"/>
      <c r="CK136" s="339"/>
      <c r="CL136" s="30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O136" s="11"/>
    </row>
    <row r="137" spans="5:122" ht="6.95" customHeight="1" x14ac:dyDescent="0.1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32"/>
      <c r="CJ137" s="32"/>
      <c r="CK137" s="32"/>
      <c r="CL137" s="33"/>
      <c r="CM137" s="33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Q137" s="12"/>
      <c r="DR137" s="12"/>
    </row>
    <row r="138" spans="5:122" ht="6.95" customHeight="1" x14ac:dyDescent="0.1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32"/>
      <c r="CJ138" s="32"/>
      <c r="CK138" s="32"/>
      <c r="CL138" s="33"/>
      <c r="CM138" s="33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</row>
    <row r="139" spans="5:122" ht="6.95" customHeight="1" x14ac:dyDescent="0.1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32"/>
      <c r="CJ139" s="32"/>
      <c r="CK139" s="32"/>
      <c r="CL139" s="33"/>
      <c r="CM139" s="33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</row>
    <row r="140" spans="5:122" ht="6.95" customHeight="1" x14ac:dyDescent="0.1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32"/>
      <c r="CJ140" s="32"/>
      <c r="CK140" s="32"/>
      <c r="CL140" s="29"/>
      <c r="CM140" s="29"/>
    </row>
    <row r="141" spans="5:122" ht="6.95" customHeight="1" thickBot="1" x14ac:dyDescent="0.2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32"/>
      <c r="CJ141" s="32"/>
      <c r="CK141" s="32"/>
      <c r="CL141" s="29"/>
      <c r="CM141" s="29"/>
    </row>
    <row r="142" spans="5:122" ht="6.95" customHeight="1" x14ac:dyDescent="0.15">
      <c r="E142" s="27"/>
      <c r="F142" s="27"/>
      <c r="G142" s="208" t="s">
        <v>170</v>
      </c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10"/>
      <c r="CI142" s="27"/>
      <c r="CJ142" s="27"/>
      <c r="CK142" s="27"/>
    </row>
    <row r="143" spans="5:122" ht="6.95" customHeight="1" x14ac:dyDescent="0.15">
      <c r="E143" s="27"/>
      <c r="F143" s="27"/>
      <c r="G143" s="211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3"/>
      <c r="CI143" s="27"/>
      <c r="CJ143" s="27"/>
      <c r="CK143" s="27"/>
    </row>
    <row r="144" spans="5:122" ht="6.95" customHeight="1" thickBot="1" x14ac:dyDescent="0.2">
      <c r="E144" s="27"/>
      <c r="F144" s="27"/>
      <c r="G144" s="214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6"/>
      <c r="CI144" s="27"/>
      <c r="CJ144" s="27"/>
      <c r="CK144" s="27"/>
    </row>
    <row r="145" spans="5:89" ht="6.95" customHeight="1" x14ac:dyDescent="0.15">
      <c r="E145" s="27"/>
      <c r="F145" s="27"/>
      <c r="G145" s="208" t="s">
        <v>109</v>
      </c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10"/>
      <c r="CI145" s="27"/>
      <c r="CJ145" s="27"/>
      <c r="CK145" s="27"/>
    </row>
    <row r="146" spans="5:89" ht="6.95" customHeight="1" x14ac:dyDescent="0.15">
      <c r="E146" s="27"/>
      <c r="F146" s="27"/>
      <c r="G146" s="211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3"/>
      <c r="CI146" s="27"/>
      <c r="CJ146" s="27"/>
      <c r="CK146" s="27"/>
    </row>
    <row r="147" spans="5:89" ht="6.95" customHeight="1" x14ac:dyDescent="0.15">
      <c r="E147" s="27"/>
      <c r="F147" s="27"/>
      <c r="G147" s="211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3"/>
      <c r="CI147" s="27"/>
      <c r="CJ147" s="27"/>
      <c r="CK147" s="27"/>
    </row>
    <row r="148" spans="5:89" ht="6.95" customHeight="1" x14ac:dyDescent="0.15">
      <c r="E148" s="27"/>
      <c r="F148" s="27"/>
      <c r="G148" s="211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3"/>
      <c r="CI148" s="27"/>
      <c r="CJ148" s="27"/>
      <c r="CK148" s="27"/>
    </row>
    <row r="149" spans="5:89" ht="6.95" customHeight="1" x14ac:dyDescent="0.15">
      <c r="E149" s="27"/>
      <c r="F149" s="27"/>
      <c r="G149" s="211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3"/>
      <c r="CI149" s="27"/>
      <c r="CJ149" s="27"/>
      <c r="CK149" s="27"/>
    </row>
    <row r="150" spans="5:89" ht="6.95" customHeight="1" x14ac:dyDescent="0.15">
      <c r="E150" s="27"/>
      <c r="F150" s="27"/>
      <c r="G150" s="211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3"/>
      <c r="CI150" s="27"/>
      <c r="CJ150" s="27"/>
      <c r="CK150" s="27"/>
    </row>
    <row r="151" spans="5:89" ht="6.95" customHeight="1" x14ac:dyDescent="0.15">
      <c r="E151" s="27"/>
      <c r="F151" s="27"/>
      <c r="G151" s="211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3"/>
      <c r="CI151" s="27"/>
      <c r="CJ151" s="27"/>
      <c r="CK151" s="27"/>
    </row>
    <row r="152" spans="5:89" ht="6.95" customHeight="1" x14ac:dyDescent="0.15">
      <c r="E152" s="27"/>
      <c r="F152" s="27"/>
      <c r="G152" s="211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3"/>
      <c r="CI152" s="27"/>
      <c r="CJ152" s="27"/>
      <c r="CK152" s="27"/>
    </row>
    <row r="153" spans="5:89" ht="6.95" customHeight="1" x14ac:dyDescent="0.15">
      <c r="E153" s="27"/>
      <c r="F153" s="27"/>
      <c r="G153" s="211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3"/>
      <c r="CI153" s="27"/>
      <c r="CJ153" s="27"/>
      <c r="CK153" s="27"/>
    </row>
    <row r="154" spans="5:89" ht="6.95" customHeight="1" x14ac:dyDescent="0.15">
      <c r="E154" s="27"/>
      <c r="F154" s="27"/>
      <c r="G154" s="211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3"/>
      <c r="CI154" s="27"/>
      <c r="CJ154" s="27"/>
      <c r="CK154" s="27"/>
    </row>
    <row r="155" spans="5:89" ht="6.95" customHeight="1" x14ac:dyDescent="0.15">
      <c r="E155" s="27"/>
      <c r="F155" s="27"/>
      <c r="G155" s="211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3"/>
      <c r="CI155" s="27"/>
      <c r="CJ155" s="27"/>
      <c r="CK155" s="27"/>
    </row>
    <row r="156" spans="5:89" ht="6.95" customHeight="1" x14ac:dyDescent="0.15">
      <c r="E156" s="27"/>
      <c r="F156" s="27"/>
      <c r="G156" s="211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3"/>
      <c r="CI156" s="27"/>
      <c r="CJ156" s="27"/>
      <c r="CK156" s="27"/>
    </row>
    <row r="157" spans="5:89" ht="6.95" customHeight="1" x14ac:dyDescent="0.15">
      <c r="E157" s="27"/>
      <c r="F157" s="27"/>
      <c r="G157" s="211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3"/>
      <c r="CI157" s="27"/>
      <c r="CJ157" s="27"/>
      <c r="CK157" s="27"/>
    </row>
    <row r="158" spans="5:89" ht="6.95" customHeight="1" x14ac:dyDescent="0.15">
      <c r="E158" s="27"/>
      <c r="F158" s="27"/>
      <c r="G158" s="211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3"/>
      <c r="CI158" s="27"/>
      <c r="CJ158" s="27"/>
      <c r="CK158" s="27"/>
    </row>
    <row r="159" spans="5:89" ht="6.95" customHeight="1" x14ac:dyDescent="0.15">
      <c r="E159" s="27"/>
      <c r="F159" s="27"/>
      <c r="G159" s="211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  <c r="BI159" s="212"/>
      <c r="BJ159" s="212"/>
      <c r="BK159" s="212"/>
      <c r="BL159" s="212"/>
      <c r="BM159" s="212"/>
      <c r="BN159" s="212"/>
      <c r="BO159" s="212"/>
      <c r="BP159" s="212"/>
      <c r="BQ159" s="212"/>
      <c r="BR159" s="212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3"/>
      <c r="CI159" s="27"/>
      <c r="CJ159" s="27"/>
      <c r="CK159" s="27"/>
    </row>
    <row r="160" spans="5:89" ht="6.95" customHeight="1" x14ac:dyDescent="0.15">
      <c r="E160" s="27"/>
      <c r="F160" s="27"/>
      <c r="G160" s="211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  <c r="BI160" s="212"/>
      <c r="BJ160" s="212"/>
      <c r="BK160" s="212"/>
      <c r="BL160" s="212"/>
      <c r="BM160" s="212"/>
      <c r="BN160" s="212"/>
      <c r="BO160" s="212"/>
      <c r="BP160" s="212"/>
      <c r="BQ160" s="212"/>
      <c r="BR160" s="212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3"/>
      <c r="CI160" s="27"/>
      <c r="CJ160" s="27"/>
      <c r="CK160" s="27"/>
    </row>
    <row r="161" spans="5:89" ht="6.95" customHeight="1" x14ac:dyDescent="0.15">
      <c r="E161" s="27"/>
      <c r="F161" s="27"/>
      <c r="G161" s="211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3"/>
      <c r="CI161" s="27"/>
      <c r="CJ161" s="27"/>
      <c r="CK161" s="27"/>
    </row>
    <row r="162" spans="5:89" ht="6.95" customHeight="1" x14ac:dyDescent="0.15">
      <c r="E162" s="27"/>
      <c r="F162" s="27"/>
      <c r="G162" s="211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3"/>
      <c r="CI162" s="27"/>
      <c r="CJ162" s="27"/>
      <c r="CK162" s="27"/>
    </row>
    <row r="163" spans="5:89" ht="6.95" customHeight="1" x14ac:dyDescent="0.15">
      <c r="E163" s="27"/>
      <c r="F163" s="27"/>
      <c r="G163" s="211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3"/>
      <c r="CI163" s="27"/>
      <c r="CJ163" s="27"/>
      <c r="CK163" s="27"/>
    </row>
    <row r="164" spans="5:89" ht="6.95" customHeight="1" x14ac:dyDescent="0.15">
      <c r="E164" s="27"/>
      <c r="F164" s="27"/>
      <c r="G164" s="211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3"/>
      <c r="CI164" s="27"/>
      <c r="CJ164" s="27"/>
      <c r="CK164" s="27"/>
    </row>
    <row r="165" spans="5:89" ht="6.95" customHeight="1" x14ac:dyDescent="0.15">
      <c r="E165" s="27"/>
      <c r="F165" s="27"/>
      <c r="G165" s="211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3"/>
      <c r="CI165" s="27"/>
      <c r="CJ165" s="27"/>
      <c r="CK165" s="27"/>
    </row>
    <row r="166" spans="5:89" ht="6.95" customHeight="1" x14ac:dyDescent="0.15">
      <c r="E166" s="27"/>
      <c r="F166" s="27"/>
      <c r="G166" s="211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3"/>
      <c r="CI166" s="27"/>
      <c r="CJ166" s="27"/>
      <c r="CK166" s="27"/>
    </row>
    <row r="167" spans="5:89" ht="6.95" customHeight="1" x14ac:dyDescent="0.15">
      <c r="E167" s="27"/>
      <c r="F167" s="27"/>
      <c r="G167" s="211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2"/>
      <c r="BT167" s="212"/>
      <c r="BU167" s="212"/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3"/>
      <c r="CI167" s="27"/>
      <c r="CJ167" s="27"/>
      <c r="CK167" s="27"/>
    </row>
    <row r="168" spans="5:89" ht="6.95" customHeight="1" x14ac:dyDescent="0.15">
      <c r="E168" s="27"/>
      <c r="F168" s="27"/>
      <c r="G168" s="211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3"/>
      <c r="CI168" s="27"/>
      <c r="CJ168" s="27"/>
      <c r="CK168" s="27"/>
    </row>
    <row r="169" spans="5:89" ht="6.95" customHeight="1" x14ac:dyDescent="0.15">
      <c r="E169" s="27"/>
      <c r="F169" s="27"/>
      <c r="G169" s="211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  <c r="BI169" s="212"/>
      <c r="BJ169" s="212"/>
      <c r="BK169" s="212"/>
      <c r="BL169" s="212"/>
      <c r="BM169" s="212"/>
      <c r="BN169" s="212"/>
      <c r="BO169" s="212"/>
      <c r="BP169" s="212"/>
      <c r="BQ169" s="212"/>
      <c r="BR169" s="212"/>
      <c r="BS169" s="212"/>
      <c r="BT169" s="212"/>
      <c r="BU169" s="212"/>
      <c r="BV169" s="212"/>
      <c r="BW169" s="212"/>
      <c r="BX169" s="212"/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213"/>
      <c r="CI169" s="27"/>
      <c r="CJ169" s="27"/>
      <c r="CK169" s="27"/>
    </row>
    <row r="170" spans="5:89" ht="6.95" customHeight="1" x14ac:dyDescent="0.15">
      <c r="E170" s="27"/>
      <c r="F170" s="27"/>
      <c r="G170" s="211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3"/>
      <c r="CI170" s="27"/>
      <c r="CJ170" s="27"/>
      <c r="CK170" s="27"/>
    </row>
    <row r="171" spans="5:89" ht="6.95" customHeight="1" x14ac:dyDescent="0.15">
      <c r="E171" s="27"/>
      <c r="F171" s="27"/>
      <c r="G171" s="211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3"/>
      <c r="CI171" s="27"/>
      <c r="CJ171" s="27"/>
      <c r="CK171" s="27"/>
    </row>
    <row r="172" spans="5:89" ht="6.95" customHeight="1" x14ac:dyDescent="0.15">
      <c r="E172" s="27"/>
      <c r="F172" s="27"/>
      <c r="G172" s="211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3"/>
      <c r="CI172" s="27"/>
      <c r="CJ172" s="27"/>
      <c r="CK172" s="27"/>
    </row>
    <row r="173" spans="5:89" ht="6.95" customHeight="1" x14ac:dyDescent="0.15">
      <c r="E173" s="27"/>
      <c r="F173" s="27"/>
      <c r="G173" s="211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3"/>
      <c r="CI173" s="27"/>
      <c r="CJ173" s="27"/>
      <c r="CK173" s="27"/>
    </row>
    <row r="174" spans="5:89" ht="6.95" customHeight="1" x14ac:dyDescent="0.15">
      <c r="E174" s="27"/>
      <c r="F174" s="27"/>
      <c r="G174" s="211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3"/>
      <c r="CI174" s="27"/>
      <c r="CJ174" s="27"/>
      <c r="CK174" s="27"/>
    </row>
    <row r="175" spans="5:89" ht="6.95" customHeight="1" x14ac:dyDescent="0.15">
      <c r="E175" s="27"/>
      <c r="F175" s="27"/>
      <c r="G175" s="211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3"/>
      <c r="CI175" s="27"/>
      <c r="CJ175" s="27"/>
      <c r="CK175" s="27"/>
    </row>
    <row r="176" spans="5:89" ht="6.95" customHeight="1" x14ac:dyDescent="0.15">
      <c r="E176" s="27"/>
      <c r="F176" s="27"/>
      <c r="G176" s="211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  <c r="BI176" s="212"/>
      <c r="BJ176" s="212"/>
      <c r="BK176" s="212"/>
      <c r="BL176" s="212"/>
      <c r="BM176" s="212"/>
      <c r="BN176" s="212"/>
      <c r="BO176" s="212"/>
      <c r="BP176" s="212"/>
      <c r="BQ176" s="212"/>
      <c r="BR176" s="212"/>
      <c r="BS176" s="212"/>
      <c r="BT176" s="212"/>
      <c r="BU176" s="212"/>
      <c r="BV176" s="212"/>
      <c r="BW176" s="212"/>
      <c r="BX176" s="212"/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3"/>
      <c r="CI176" s="27"/>
      <c r="CJ176" s="27"/>
      <c r="CK176" s="27"/>
    </row>
    <row r="177" spans="5:89" ht="6.95" customHeight="1" x14ac:dyDescent="0.15">
      <c r="E177" s="27"/>
      <c r="F177" s="27"/>
      <c r="G177" s="211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3"/>
      <c r="CI177" s="27"/>
      <c r="CJ177" s="27"/>
      <c r="CK177" s="27"/>
    </row>
    <row r="178" spans="5:89" ht="6.95" customHeight="1" x14ac:dyDescent="0.15">
      <c r="E178" s="27"/>
      <c r="F178" s="27"/>
      <c r="G178" s="211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3"/>
      <c r="CI178" s="27"/>
      <c r="CJ178" s="27"/>
      <c r="CK178" s="27"/>
    </row>
    <row r="179" spans="5:89" ht="6.95" customHeight="1" x14ac:dyDescent="0.15">
      <c r="E179" s="27"/>
      <c r="F179" s="27"/>
      <c r="G179" s="211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3"/>
      <c r="CI179" s="27"/>
      <c r="CJ179" s="27"/>
      <c r="CK179" s="27"/>
    </row>
    <row r="180" spans="5:89" ht="6.95" customHeight="1" x14ac:dyDescent="0.15">
      <c r="E180" s="27"/>
      <c r="F180" s="27"/>
      <c r="G180" s="211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3"/>
      <c r="CI180" s="27"/>
      <c r="CJ180" s="27"/>
      <c r="CK180" s="27"/>
    </row>
    <row r="181" spans="5:89" ht="6.95" customHeight="1" x14ac:dyDescent="0.15">
      <c r="E181" s="27"/>
      <c r="F181" s="27"/>
      <c r="G181" s="211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3"/>
      <c r="CI181" s="27"/>
      <c r="CJ181" s="27"/>
      <c r="CK181" s="27"/>
    </row>
    <row r="182" spans="5:89" ht="6.95" customHeight="1" x14ac:dyDescent="0.15">
      <c r="E182" s="27"/>
      <c r="F182" s="27"/>
      <c r="G182" s="211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2"/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3"/>
      <c r="CI182" s="27"/>
      <c r="CJ182" s="27"/>
      <c r="CK182" s="27"/>
    </row>
    <row r="183" spans="5:89" ht="6.95" customHeight="1" x14ac:dyDescent="0.15">
      <c r="E183" s="27"/>
      <c r="F183" s="27"/>
      <c r="G183" s="211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3"/>
      <c r="CI183" s="27"/>
      <c r="CJ183" s="27"/>
      <c r="CK183" s="27"/>
    </row>
    <row r="184" spans="5:89" ht="6.95" customHeight="1" x14ac:dyDescent="0.15">
      <c r="E184" s="27"/>
      <c r="F184" s="27"/>
      <c r="G184" s="211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3"/>
      <c r="CI184" s="27"/>
      <c r="CJ184" s="27"/>
      <c r="CK184" s="27"/>
    </row>
    <row r="185" spans="5:89" ht="6.95" customHeight="1" x14ac:dyDescent="0.15">
      <c r="E185" s="27"/>
      <c r="F185" s="27"/>
      <c r="G185" s="211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3"/>
      <c r="CI185" s="27"/>
      <c r="CJ185" s="27"/>
      <c r="CK185" s="27"/>
    </row>
    <row r="186" spans="5:89" ht="6.95" customHeight="1" x14ac:dyDescent="0.15">
      <c r="E186" s="27"/>
      <c r="F186" s="27"/>
      <c r="G186" s="211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3"/>
      <c r="CI186" s="27"/>
      <c r="CJ186" s="27"/>
      <c r="CK186" s="27"/>
    </row>
    <row r="187" spans="5:89" ht="6.95" customHeight="1" x14ac:dyDescent="0.15">
      <c r="E187" s="27"/>
      <c r="F187" s="27"/>
      <c r="G187" s="211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3"/>
      <c r="CI187" s="27"/>
      <c r="CJ187" s="27"/>
      <c r="CK187" s="27"/>
    </row>
    <row r="188" spans="5:89" ht="6.95" customHeight="1" x14ac:dyDescent="0.15">
      <c r="E188" s="27"/>
      <c r="F188" s="27"/>
      <c r="G188" s="211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3"/>
      <c r="CI188" s="27"/>
      <c r="CJ188" s="27"/>
      <c r="CK188" s="27"/>
    </row>
    <row r="189" spans="5:89" ht="6.95" customHeight="1" x14ac:dyDescent="0.15">
      <c r="E189" s="27"/>
      <c r="F189" s="27"/>
      <c r="G189" s="211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3"/>
      <c r="CI189" s="27"/>
      <c r="CJ189" s="27"/>
      <c r="CK189" s="27"/>
    </row>
    <row r="190" spans="5:89" ht="6.95" customHeight="1" x14ac:dyDescent="0.15">
      <c r="E190" s="27"/>
      <c r="F190" s="27"/>
      <c r="G190" s="211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3"/>
      <c r="CI190" s="27"/>
      <c r="CJ190" s="27"/>
      <c r="CK190" s="27"/>
    </row>
    <row r="191" spans="5:89" ht="6.95" customHeight="1" x14ac:dyDescent="0.15">
      <c r="E191" s="27"/>
      <c r="F191" s="27"/>
      <c r="G191" s="211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3"/>
      <c r="CI191" s="27"/>
      <c r="CJ191" s="27"/>
      <c r="CK191" s="27"/>
    </row>
    <row r="192" spans="5:89" ht="6.95" customHeight="1" x14ac:dyDescent="0.15">
      <c r="E192" s="27"/>
      <c r="F192" s="27"/>
      <c r="G192" s="211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  <c r="BI192" s="212"/>
      <c r="BJ192" s="212"/>
      <c r="BK192" s="212"/>
      <c r="BL192" s="212"/>
      <c r="BM192" s="212"/>
      <c r="BN192" s="212"/>
      <c r="BO192" s="212"/>
      <c r="BP192" s="212"/>
      <c r="BQ192" s="212"/>
      <c r="BR192" s="212"/>
      <c r="BS192" s="212"/>
      <c r="BT192" s="212"/>
      <c r="BU192" s="212"/>
      <c r="BV192" s="212"/>
      <c r="BW192" s="212"/>
      <c r="BX192" s="212"/>
      <c r="BY192" s="212"/>
      <c r="BZ192" s="212"/>
      <c r="CA192" s="212"/>
      <c r="CB192" s="212"/>
      <c r="CC192" s="212"/>
      <c r="CD192" s="212"/>
      <c r="CE192" s="212"/>
      <c r="CF192" s="212"/>
      <c r="CG192" s="212"/>
      <c r="CH192" s="213"/>
      <c r="CI192" s="27"/>
      <c r="CJ192" s="27"/>
      <c r="CK192" s="27"/>
    </row>
    <row r="193" spans="5:89" ht="6.95" customHeight="1" x14ac:dyDescent="0.15">
      <c r="E193" s="27"/>
      <c r="F193" s="27"/>
      <c r="G193" s="211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2"/>
      <c r="BS193" s="212"/>
      <c r="BT193" s="212"/>
      <c r="BU193" s="212"/>
      <c r="BV193" s="212"/>
      <c r="BW193" s="212"/>
      <c r="BX193" s="212"/>
      <c r="BY193" s="212"/>
      <c r="BZ193" s="212"/>
      <c r="CA193" s="212"/>
      <c r="CB193" s="212"/>
      <c r="CC193" s="212"/>
      <c r="CD193" s="212"/>
      <c r="CE193" s="212"/>
      <c r="CF193" s="212"/>
      <c r="CG193" s="212"/>
      <c r="CH193" s="213"/>
      <c r="CI193" s="27"/>
      <c r="CJ193" s="27"/>
      <c r="CK193" s="27"/>
    </row>
    <row r="194" spans="5:89" ht="6.95" customHeight="1" x14ac:dyDescent="0.15">
      <c r="E194" s="27"/>
      <c r="F194" s="27"/>
      <c r="G194" s="211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  <c r="BI194" s="212"/>
      <c r="BJ194" s="212"/>
      <c r="BK194" s="212"/>
      <c r="BL194" s="212"/>
      <c r="BM194" s="212"/>
      <c r="BN194" s="212"/>
      <c r="BO194" s="212"/>
      <c r="BP194" s="212"/>
      <c r="BQ194" s="212"/>
      <c r="BR194" s="212"/>
      <c r="BS194" s="212"/>
      <c r="BT194" s="212"/>
      <c r="BU194" s="212"/>
      <c r="BV194" s="212"/>
      <c r="BW194" s="212"/>
      <c r="BX194" s="212"/>
      <c r="BY194" s="212"/>
      <c r="BZ194" s="212"/>
      <c r="CA194" s="212"/>
      <c r="CB194" s="212"/>
      <c r="CC194" s="212"/>
      <c r="CD194" s="212"/>
      <c r="CE194" s="212"/>
      <c r="CF194" s="212"/>
      <c r="CG194" s="212"/>
      <c r="CH194" s="213"/>
      <c r="CI194" s="27"/>
      <c r="CJ194" s="27"/>
      <c r="CK194" s="27"/>
    </row>
    <row r="195" spans="5:89" ht="6.95" customHeight="1" x14ac:dyDescent="0.15">
      <c r="E195" s="27"/>
      <c r="F195" s="27"/>
      <c r="G195" s="211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  <c r="BI195" s="212"/>
      <c r="BJ195" s="212"/>
      <c r="BK195" s="212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  <c r="BZ195" s="212"/>
      <c r="CA195" s="212"/>
      <c r="CB195" s="212"/>
      <c r="CC195" s="212"/>
      <c r="CD195" s="212"/>
      <c r="CE195" s="212"/>
      <c r="CF195" s="212"/>
      <c r="CG195" s="212"/>
      <c r="CH195" s="213"/>
      <c r="CI195" s="27"/>
      <c r="CJ195" s="27"/>
      <c r="CK195" s="27"/>
    </row>
    <row r="196" spans="5:89" ht="6.95" customHeight="1" x14ac:dyDescent="0.15">
      <c r="E196" s="27"/>
      <c r="F196" s="27"/>
      <c r="G196" s="211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2"/>
      <c r="BQ196" s="212"/>
      <c r="BR196" s="212"/>
      <c r="BS196" s="212"/>
      <c r="BT196" s="212"/>
      <c r="BU196" s="212"/>
      <c r="BV196" s="212"/>
      <c r="BW196" s="212"/>
      <c r="BX196" s="212"/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3"/>
      <c r="CI196" s="27"/>
      <c r="CJ196" s="27"/>
      <c r="CK196" s="27"/>
    </row>
    <row r="197" spans="5:89" ht="6.95" customHeight="1" x14ac:dyDescent="0.15">
      <c r="E197" s="27"/>
      <c r="F197" s="27"/>
      <c r="G197" s="211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/>
      <c r="BT197" s="212"/>
      <c r="BU197" s="212"/>
      <c r="BV197" s="212"/>
      <c r="BW197" s="212"/>
      <c r="BX197" s="212"/>
      <c r="BY197" s="212"/>
      <c r="BZ197" s="212"/>
      <c r="CA197" s="212"/>
      <c r="CB197" s="212"/>
      <c r="CC197" s="212"/>
      <c r="CD197" s="212"/>
      <c r="CE197" s="212"/>
      <c r="CF197" s="212"/>
      <c r="CG197" s="212"/>
      <c r="CH197" s="213"/>
      <c r="CI197" s="27"/>
      <c r="CJ197" s="27"/>
      <c r="CK197" s="27"/>
    </row>
    <row r="198" spans="5:89" ht="6.95" customHeight="1" x14ac:dyDescent="0.15">
      <c r="E198" s="27"/>
      <c r="F198" s="27"/>
      <c r="G198" s="211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  <c r="BI198" s="212"/>
      <c r="BJ198" s="212"/>
      <c r="BK198" s="212"/>
      <c r="BL198" s="212"/>
      <c r="BM198" s="212"/>
      <c r="BN198" s="212"/>
      <c r="BO198" s="212"/>
      <c r="BP198" s="212"/>
      <c r="BQ198" s="212"/>
      <c r="BR198" s="212"/>
      <c r="BS198" s="212"/>
      <c r="BT198" s="212"/>
      <c r="BU198" s="212"/>
      <c r="BV198" s="212"/>
      <c r="BW198" s="212"/>
      <c r="BX198" s="212"/>
      <c r="BY198" s="212"/>
      <c r="BZ198" s="212"/>
      <c r="CA198" s="212"/>
      <c r="CB198" s="212"/>
      <c r="CC198" s="212"/>
      <c r="CD198" s="212"/>
      <c r="CE198" s="212"/>
      <c r="CF198" s="212"/>
      <c r="CG198" s="212"/>
      <c r="CH198" s="213"/>
      <c r="CI198" s="27"/>
      <c r="CJ198" s="27"/>
      <c r="CK198" s="27"/>
    </row>
    <row r="199" spans="5:89" ht="6.95" customHeight="1" x14ac:dyDescent="0.15">
      <c r="E199" s="27"/>
      <c r="F199" s="27"/>
      <c r="G199" s="211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212"/>
      <c r="BM199" s="212"/>
      <c r="BN199" s="212"/>
      <c r="BO199" s="212"/>
      <c r="BP199" s="212"/>
      <c r="BQ199" s="212"/>
      <c r="BR199" s="212"/>
      <c r="BS199" s="212"/>
      <c r="BT199" s="212"/>
      <c r="BU199" s="212"/>
      <c r="BV199" s="212"/>
      <c r="BW199" s="212"/>
      <c r="BX199" s="212"/>
      <c r="BY199" s="212"/>
      <c r="BZ199" s="212"/>
      <c r="CA199" s="212"/>
      <c r="CB199" s="212"/>
      <c r="CC199" s="212"/>
      <c r="CD199" s="212"/>
      <c r="CE199" s="212"/>
      <c r="CF199" s="212"/>
      <c r="CG199" s="212"/>
      <c r="CH199" s="213"/>
      <c r="CI199" s="27"/>
      <c r="CJ199" s="27"/>
      <c r="CK199" s="27"/>
    </row>
    <row r="200" spans="5:89" ht="6.95" customHeight="1" x14ac:dyDescent="0.15">
      <c r="E200" s="27"/>
      <c r="F200" s="27"/>
      <c r="G200" s="211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  <c r="BI200" s="212"/>
      <c r="BJ200" s="212"/>
      <c r="BK200" s="212"/>
      <c r="BL200" s="212"/>
      <c r="BM200" s="212"/>
      <c r="BN200" s="212"/>
      <c r="BO200" s="212"/>
      <c r="BP200" s="212"/>
      <c r="BQ200" s="212"/>
      <c r="BR200" s="212"/>
      <c r="BS200" s="212"/>
      <c r="BT200" s="212"/>
      <c r="BU200" s="212"/>
      <c r="BV200" s="212"/>
      <c r="BW200" s="212"/>
      <c r="BX200" s="212"/>
      <c r="BY200" s="212"/>
      <c r="BZ200" s="212"/>
      <c r="CA200" s="212"/>
      <c r="CB200" s="212"/>
      <c r="CC200" s="212"/>
      <c r="CD200" s="212"/>
      <c r="CE200" s="212"/>
      <c r="CF200" s="212"/>
      <c r="CG200" s="212"/>
      <c r="CH200" s="213"/>
      <c r="CI200" s="27"/>
      <c r="CJ200" s="27"/>
      <c r="CK200" s="27"/>
    </row>
    <row r="201" spans="5:89" ht="6.95" customHeight="1" x14ac:dyDescent="0.15">
      <c r="E201" s="27"/>
      <c r="F201" s="27"/>
      <c r="G201" s="211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212"/>
      <c r="BK201" s="212"/>
      <c r="BL201" s="212"/>
      <c r="BM201" s="212"/>
      <c r="BN201" s="212"/>
      <c r="BO201" s="212"/>
      <c r="BP201" s="212"/>
      <c r="BQ201" s="212"/>
      <c r="BR201" s="212"/>
      <c r="BS201" s="212"/>
      <c r="BT201" s="212"/>
      <c r="BU201" s="212"/>
      <c r="BV201" s="212"/>
      <c r="BW201" s="212"/>
      <c r="BX201" s="212"/>
      <c r="BY201" s="212"/>
      <c r="BZ201" s="212"/>
      <c r="CA201" s="212"/>
      <c r="CB201" s="212"/>
      <c r="CC201" s="212"/>
      <c r="CD201" s="212"/>
      <c r="CE201" s="212"/>
      <c r="CF201" s="212"/>
      <c r="CG201" s="212"/>
      <c r="CH201" s="213"/>
      <c r="CI201" s="27"/>
      <c r="CJ201" s="27"/>
      <c r="CK201" s="27"/>
    </row>
    <row r="202" spans="5:89" ht="6.95" customHeight="1" x14ac:dyDescent="0.15">
      <c r="E202" s="27"/>
      <c r="F202" s="27"/>
      <c r="G202" s="211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  <c r="BI202" s="212"/>
      <c r="BJ202" s="212"/>
      <c r="BK202" s="212"/>
      <c r="BL202" s="212"/>
      <c r="BM202" s="212"/>
      <c r="BN202" s="212"/>
      <c r="BO202" s="212"/>
      <c r="BP202" s="212"/>
      <c r="BQ202" s="212"/>
      <c r="BR202" s="212"/>
      <c r="BS202" s="212"/>
      <c r="BT202" s="212"/>
      <c r="BU202" s="212"/>
      <c r="BV202" s="212"/>
      <c r="BW202" s="212"/>
      <c r="BX202" s="212"/>
      <c r="BY202" s="212"/>
      <c r="BZ202" s="212"/>
      <c r="CA202" s="212"/>
      <c r="CB202" s="212"/>
      <c r="CC202" s="212"/>
      <c r="CD202" s="212"/>
      <c r="CE202" s="212"/>
      <c r="CF202" s="212"/>
      <c r="CG202" s="212"/>
      <c r="CH202" s="213"/>
      <c r="CI202" s="27"/>
      <c r="CJ202" s="27"/>
      <c r="CK202" s="27"/>
    </row>
    <row r="203" spans="5:89" ht="6.95" customHeight="1" thickBot="1" x14ac:dyDescent="0.2">
      <c r="E203" s="27"/>
      <c r="F203" s="27"/>
      <c r="G203" s="214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5"/>
      <c r="CG203" s="215"/>
      <c r="CH203" s="216"/>
      <c r="CI203" s="27"/>
      <c r="CJ203" s="27"/>
      <c r="CK203" s="27"/>
    </row>
    <row r="204" spans="5:89" ht="6.95" customHeight="1" x14ac:dyDescent="0.1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</row>
    <row r="205" spans="5:89" ht="6.95" customHeight="1" x14ac:dyDescent="0.1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</row>
    <row r="206" spans="5:89" ht="6.95" customHeight="1" x14ac:dyDescent="0.1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</row>
    <row r="207" spans="5:89" ht="6.95" customHeight="1" x14ac:dyDescent="0.1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</row>
    <row r="208" spans="5:89" ht="6.95" customHeight="1" x14ac:dyDescent="0.1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</row>
    <row r="209" spans="5:120" ht="6.95" customHeight="1" x14ac:dyDescent="0.1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</row>
    <row r="210" spans="5:120" ht="6.95" customHeight="1" x14ac:dyDescent="0.1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</row>
    <row r="211" spans="5:120" ht="6.95" customHeight="1" x14ac:dyDescent="0.1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</row>
    <row r="212" spans="5:120" ht="6.95" customHeight="1" x14ac:dyDescent="0.1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</row>
    <row r="213" spans="5:120" ht="6.95" customHeight="1" x14ac:dyDescent="0.1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</row>
    <row r="214" spans="5:120" ht="6.95" customHeight="1" x14ac:dyDescent="0.1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</row>
    <row r="215" spans="5:120" ht="6.95" customHeight="1" x14ac:dyDescent="0.1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DC215" s="3"/>
      <c r="DP215" s="3"/>
    </row>
    <row r="216" spans="5:120" ht="6.95" customHeight="1" x14ac:dyDescent="0.15">
      <c r="E216" s="340" t="s">
        <v>15</v>
      </c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0"/>
      <c r="AB216" s="340"/>
      <c r="AC216" s="340"/>
      <c r="AD216" s="340"/>
      <c r="AE216" s="340"/>
      <c r="AF216" s="340"/>
      <c r="AG216" s="340"/>
      <c r="AH216" s="340"/>
      <c r="AI216" s="340"/>
      <c r="AJ216" s="340"/>
      <c r="AK216" s="340"/>
      <c r="AL216" s="340"/>
      <c r="AM216" s="340"/>
      <c r="AN216" s="340"/>
      <c r="AO216" s="340"/>
      <c r="AP216" s="340"/>
      <c r="AQ216" s="340"/>
      <c r="AR216" s="340"/>
      <c r="AS216" s="340"/>
      <c r="AT216" s="340"/>
      <c r="AU216" s="340"/>
      <c r="AV216" s="340"/>
      <c r="AW216" s="340"/>
      <c r="AX216" s="340"/>
      <c r="AY216" s="340"/>
      <c r="AZ216" s="340"/>
      <c r="BA216" s="340"/>
      <c r="BB216" s="340"/>
      <c r="BC216" s="340"/>
      <c r="BD216" s="340"/>
      <c r="BE216" s="340"/>
      <c r="BF216" s="340"/>
      <c r="BG216" s="340"/>
      <c r="BH216" s="340"/>
      <c r="BI216" s="340"/>
      <c r="BJ216" s="340"/>
      <c r="BK216" s="340"/>
      <c r="BL216" s="340"/>
      <c r="BM216" s="340"/>
      <c r="BN216" s="340"/>
      <c r="BO216" s="340"/>
      <c r="BP216" s="340"/>
      <c r="BQ216" s="340"/>
      <c r="BR216" s="340"/>
      <c r="BS216" s="340"/>
      <c r="BT216" s="340"/>
      <c r="BU216" s="340"/>
      <c r="BV216" s="340"/>
      <c r="BW216" s="340"/>
      <c r="BX216" s="340"/>
      <c r="BY216" s="340"/>
      <c r="BZ216" s="340"/>
      <c r="CA216" s="340"/>
      <c r="CB216" s="340"/>
      <c r="CC216" s="340"/>
      <c r="CD216" s="340"/>
      <c r="CE216" s="340"/>
      <c r="CF216" s="340"/>
      <c r="CG216" s="340"/>
      <c r="CH216" s="340"/>
      <c r="CI216" s="340"/>
      <c r="CJ216" s="340"/>
      <c r="CK216" s="340"/>
      <c r="DC216" s="3"/>
      <c r="DP216" s="3"/>
    </row>
    <row r="217" spans="5:120" ht="6.95" customHeight="1" x14ac:dyDescent="0.15"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341"/>
      <c r="T217" s="341"/>
      <c r="U217" s="341"/>
      <c r="V217" s="341"/>
      <c r="W217" s="341"/>
      <c r="X217" s="341"/>
      <c r="Y217" s="341"/>
      <c r="Z217" s="341"/>
      <c r="AA217" s="341"/>
      <c r="AB217" s="341"/>
      <c r="AC217" s="341"/>
      <c r="AD217" s="341"/>
      <c r="AE217" s="341"/>
      <c r="AF217" s="341"/>
      <c r="AG217" s="341"/>
      <c r="AH217" s="341"/>
      <c r="AI217" s="341"/>
      <c r="AJ217" s="341"/>
      <c r="AK217" s="341"/>
      <c r="AL217" s="341"/>
      <c r="AM217" s="341"/>
      <c r="AN217" s="341"/>
      <c r="AO217" s="341"/>
      <c r="AP217" s="341"/>
      <c r="AQ217" s="341"/>
      <c r="AR217" s="341"/>
      <c r="AS217" s="341"/>
      <c r="AT217" s="341"/>
      <c r="AU217" s="341"/>
      <c r="AV217" s="341"/>
      <c r="AW217" s="341"/>
      <c r="AX217" s="341"/>
      <c r="AY217" s="341"/>
      <c r="AZ217" s="341"/>
      <c r="BA217" s="341"/>
      <c r="BB217" s="341"/>
      <c r="BC217" s="341"/>
      <c r="BD217" s="341"/>
      <c r="BE217" s="341"/>
      <c r="BF217" s="341"/>
      <c r="BG217" s="341"/>
      <c r="BH217" s="341"/>
      <c r="BI217" s="341"/>
      <c r="BJ217" s="341"/>
      <c r="BK217" s="341"/>
      <c r="BL217" s="341"/>
      <c r="BM217" s="341"/>
      <c r="BN217" s="341"/>
      <c r="BO217" s="341"/>
      <c r="BP217" s="341"/>
      <c r="BQ217" s="341"/>
      <c r="BR217" s="341"/>
      <c r="BS217" s="341"/>
      <c r="BT217" s="341"/>
      <c r="BU217" s="341"/>
      <c r="BV217" s="341"/>
      <c r="BW217" s="341"/>
      <c r="BX217" s="341"/>
      <c r="BY217" s="341"/>
      <c r="BZ217" s="341"/>
      <c r="CA217" s="341"/>
      <c r="CB217" s="341"/>
      <c r="CC217" s="341"/>
      <c r="CD217" s="341"/>
      <c r="CE217" s="341"/>
      <c r="CF217" s="341"/>
      <c r="CG217" s="341"/>
      <c r="CH217" s="341"/>
      <c r="CI217" s="341"/>
      <c r="CJ217" s="341"/>
      <c r="CK217" s="341"/>
      <c r="DC217" s="4"/>
      <c r="DP217" s="4"/>
    </row>
    <row r="218" spans="5:120" ht="6.95" customHeight="1" x14ac:dyDescent="0.15">
      <c r="E218" s="310" t="s">
        <v>16</v>
      </c>
      <c r="F218" s="310"/>
      <c r="G218" s="310"/>
      <c r="H218" s="310"/>
      <c r="I218" s="310" t="s">
        <v>0</v>
      </c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 t="s">
        <v>1</v>
      </c>
      <c r="Y218" s="310"/>
      <c r="Z218" s="310"/>
      <c r="AA218" s="310"/>
      <c r="AB218" s="310"/>
      <c r="AC218" s="310"/>
      <c r="AD218" s="310"/>
      <c r="AE218" s="310"/>
      <c r="AF218" s="310"/>
      <c r="AG218" s="310"/>
      <c r="AH218" s="310"/>
      <c r="AI218" s="310"/>
      <c r="AJ218" s="310"/>
      <c r="AK218" s="310" t="s">
        <v>17</v>
      </c>
      <c r="AL218" s="310"/>
      <c r="AM218" s="310"/>
      <c r="AN218" s="310"/>
      <c r="AO218" s="310"/>
      <c r="AP218" s="310"/>
      <c r="AQ218" s="310"/>
      <c r="AR218" s="310"/>
      <c r="AS218" s="310"/>
      <c r="AT218" s="310"/>
      <c r="AU218" s="310"/>
      <c r="AV218" s="310"/>
      <c r="AW218" s="310"/>
      <c r="AX218" s="310"/>
      <c r="AY218" s="310"/>
      <c r="AZ218" s="310"/>
      <c r="BA218" s="310"/>
      <c r="BB218" s="310"/>
      <c r="BC218" s="310"/>
      <c r="BD218" s="310"/>
      <c r="BE218" s="310"/>
      <c r="BF218" s="310"/>
      <c r="BG218" s="310"/>
      <c r="BH218" s="310" t="s">
        <v>18</v>
      </c>
      <c r="BI218" s="310"/>
      <c r="BJ218" s="310"/>
      <c r="BK218" s="310"/>
      <c r="BL218" s="310"/>
      <c r="BM218" s="310"/>
      <c r="BN218" s="310"/>
      <c r="BO218" s="310"/>
      <c r="BP218" s="310"/>
      <c r="BQ218" s="310"/>
      <c r="BR218" s="310"/>
      <c r="BS218" s="310"/>
      <c r="BT218" s="310"/>
      <c r="BU218" s="310"/>
      <c r="BV218" s="310"/>
      <c r="BW218" s="310"/>
      <c r="BX218" s="310"/>
      <c r="BY218" s="310"/>
      <c r="BZ218" s="310"/>
      <c r="CA218" s="310"/>
      <c r="CB218" s="309" t="s">
        <v>19</v>
      </c>
      <c r="CC218" s="309"/>
      <c r="CD218" s="309"/>
      <c r="CE218" s="309"/>
      <c r="CF218" s="309"/>
      <c r="CG218" s="309"/>
      <c r="CH218" s="309"/>
      <c r="CI218" s="309"/>
      <c r="CJ218" s="309"/>
      <c r="CK218" s="309"/>
      <c r="DC218" s="4"/>
      <c r="DD218" s="127" t="s">
        <v>177</v>
      </c>
      <c r="DE218" s="7" t="s">
        <v>178</v>
      </c>
      <c r="DF218" s="6" t="s">
        <v>179</v>
      </c>
      <c r="DG218" s="6" t="s">
        <v>180</v>
      </c>
      <c r="DH218" s="6" t="s">
        <v>181</v>
      </c>
      <c r="DI218" s="6" t="s">
        <v>182</v>
      </c>
      <c r="DJ218" s="6" t="s">
        <v>183</v>
      </c>
      <c r="DP218" s="4"/>
    </row>
    <row r="219" spans="5:120" ht="6.95" customHeight="1" x14ac:dyDescent="0.15"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0"/>
      <c r="AC219" s="310"/>
      <c r="AD219" s="310"/>
      <c r="AE219" s="310"/>
      <c r="AF219" s="310"/>
      <c r="AG219" s="310"/>
      <c r="AH219" s="310"/>
      <c r="AI219" s="310"/>
      <c r="AJ219" s="310"/>
      <c r="AK219" s="310"/>
      <c r="AL219" s="310"/>
      <c r="AM219" s="310"/>
      <c r="AN219" s="310"/>
      <c r="AO219" s="310"/>
      <c r="AP219" s="310"/>
      <c r="AQ219" s="310"/>
      <c r="AR219" s="310"/>
      <c r="AS219" s="310"/>
      <c r="AT219" s="310"/>
      <c r="AU219" s="310"/>
      <c r="AV219" s="310"/>
      <c r="AW219" s="310"/>
      <c r="AX219" s="310"/>
      <c r="AY219" s="310"/>
      <c r="AZ219" s="310"/>
      <c r="BA219" s="310"/>
      <c r="BB219" s="310"/>
      <c r="BC219" s="310"/>
      <c r="BD219" s="310"/>
      <c r="BE219" s="310"/>
      <c r="BF219" s="310"/>
      <c r="BG219" s="310"/>
      <c r="BH219" s="310"/>
      <c r="BI219" s="310"/>
      <c r="BJ219" s="310"/>
      <c r="BK219" s="310"/>
      <c r="BL219" s="310"/>
      <c r="BM219" s="310"/>
      <c r="BN219" s="310"/>
      <c r="BO219" s="310"/>
      <c r="BP219" s="310"/>
      <c r="BQ219" s="310"/>
      <c r="BR219" s="310"/>
      <c r="BS219" s="310"/>
      <c r="BT219" s="310"/>
      <c r="BU219" s="310"/>
      <c r="BV219" s="310"/>
      <c r="BW219" s="310"/>
      <c r="BX219" s="310"/>
      <c r="BY219" s="310"/>
      <c r="BZ219" s="310"/>
      <c r="CA219" s="310"/>
      <c r="CB219" s="309"/>
      <c r="CC219" s="309"/>
      <c r="CD219" s="309"/>
      <c r="CE219" s="309"/>
      <c r="CF219" s="309"/>
      <c r="CG219" s="309"/>
      <c r="CH219" s="309"/>
      <c r="CI219" s="309"/>
      <c r="CJ219" s="309"/>
      <c r="CK219" s="309"/>
      <c r="DC219" s="4"/>
      <c r="DD219" s="128"/>
      <c r="DE219" s="13" t="s">
        <v>26</v>
      </c>
      <c r="DF219" s="6" t="s">
        <v>200</v>
      </c>
      <c r="DG219" s="6" t="s">
        <v>201</v>
      </c>
      <c r="DH219" s="14" t="s">
        <v>215</v>
      </c>
      <c r="DI219" s="14" t="s">
        <v>211</v>
      </c>
      <c r="DJ219" s="15" t="s">
        <v>184</v>
      </c>
      <c r="DP219" s="4"/>
    </row>
    <row r="220" spans="5:120" ht="6.95" customHeight="1" x14ac:dyDescent="0.15"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310"/>
      <c r="AD220" s="310"/>
      <c r="AE220" s="310"/>
      <c r="AF220" s="310"/>
      <c r="AG220" s="310"/>
      <c r="AH220" s="310"/>
      <c r="AI220" s="310"/>
      <c r="AJ220" s="310"/>
      <c r="AK220" s="310"/>
      <c r="AL220" s="310"/>
      <c r="AM220" s="310"/>
      <c r="AN220" s="310"/>
      <c r="AO220" s="310"/>
      <c r="AP220" s="310"/>
      <c r="AQ220" s="310"/>
      <c r="AR220" s="310"/>
      <c r="AS220" s="310"/>
      <c r="AT220" s="310"/>
      <c r="AU220" s="310"/>
      <c r="AV220" s="310"/>
      <c r="AW220" s="310"/>
      <c r="AX220" s="310"/>
      <c r="AY220" s="310"/>
      <c r="AZ220" s="310"/>
      <c r="BA220" s="310"/>
      <c r="BB220" s="310"/>
      <c r="BC220" s="310"/>
      <c r="BD220" s="310"/>
      <c r="BE220" s="310"/>
      <c r="BF220" s="310"/>
      <c r="BG220" s="310"/>
      <c r="BH220" s="310"/>
      <c r="BI220" s="310"/>
      <c r="BJ220" s="310"/>
      <c r="BK220" s="310"/>
      <c r="BL220" s="310"/>
      <c r="BM220" s="310"/>
      <c r="BN220" s="310"/>
      <c r="BO220" s="310"/>
      <c r="BP220" s="310"/>
      <c r="BQ220" s="310"/>
      <c r="BR220" s="310"/>
      <c r="BS220" s="310"/>
      <c r="BT220" s="310"/>
      <c r="BU220" s="310"/>
      <c r="BV220" s="310"/>
      <c r="BW220" s="310"/>
      <c r="BX220" s="310"/>
      <c r="BY220" s="310"/>
      <c r="BZ220" s="310"/>
      <c r="CA220" s="310"/>
      <c r="CB220" s="309"/>
      <c r="CC220" s="309"/>
      <c r="CD220" s="309"/>
      <c r="CE220" s="309"/>
      <c r="CF220" s="309"/>
      <c r="CG220" s="309"/>
      <c r="CH220" s="309"/>
      <c r="CI220" s="309"/>
      <c r="CJ220" s="309"/>
      <c r="CK220" s="309"/>
      <c r="DC220" s="4"/>
      <c r="DD220" s="129"/>
      <c r="DE220" s="13" t="s">
        <v>14</v>
      </c>
      <c r="DF220" s="6" t="s">
        <v>202</v>
      </c>
      <c r="DG220" s="6" t="s">
        <v>203</v>
      </c>
      <c r="DH220" s="16" t="s">
        <v>204</v>
      </c>
      <c r="DI220" s="15" t="s">
        <v>205</v>
      </c>
      <c r="DJ220" s="15" t="s">
        <v>205</v>
      </c>
      <c r="DP220" s="4"/>
    </row>
    <row r="221" spans="5:120" ht="6.95" customHeight="1" x14ac:dyDescent="0.15">
      <c r="E221" s="238"/>
      <c r="F221" s="293"/>
      <c r="G221" s="293"/>
      <c r="H221" s="294"/>
      <c r="I221" s="299" t="str">
        <f>(IF(OR($E221="■番号■",$E221=""),"",VLOOKUP($E221,DE219:DF224,2,FALSE)))</f>
        <v/>
      </c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1"/>
      <c r="X221" s="187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9"/>
      <c r="AK221" s="187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9"/>
      <c r="BH221" s="187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  <c r="BY221" s="188"/>
      <c r="BZ221" s="188"/>
      <c r="CA221" s="189"/>
      <c r="CB221" s="187"/>
      <c r="CC221" s="188"/>
      <c r="CD221" s="188"/>
      <c r="CE221" s="188"/>
      <c r="CF221" s="188"/>
      <c r="CG221" s="188"/>
      <c r="CH221" s="188"/>
      <c r="CI221" s="188"/>
      <c r="CJ221" s="188"/>
      <c r="CK221" s="189"/>
      <c r="DC221" s="4"/>
      <c r="DD221" s="127">
        <v>1</v>
      </c>
      <c r="DE221" s="13" t="s">
        <v>185</v>
      </c>
      <c r="DF221" s="6" t="s">
        <v>206</v>
      </c>
      <c r="DG221" s="6" t="s">
        <v>203</v>
      </c>
      <c r="DH221" s="14" t="s">
        <v>207</v>
      </c>
      <c r="DI221" s="15" t="s">
        <v>205</v>
      </c>
      <c r="DJ221" s="15" t="s">
        <v>205</v>
      </c>
      <c r="DP221" s="4"/>
    </row>
    <row r="222" spans="5:120" ht="6.95" customHeight="1" x14ac:dyDescent="0.15">
      <c r="E222" s="295"/>
      <c r="F222" s="212"/>
      <c r="G222" s="212"/>
      <c r="H222" s="296"/>
      <c r="I222" s="302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4"/>
      <c r="X222" s="190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2"/>
      <c r="AK222" s="190"/>
      <c r="AL222" s="191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2"/>
      <c r="BH222" s="190"/>
      <c r="BI222" s="191"/>
      <c r="BJ222" s="191"/>
      <c r="BK222" s="191"/>
      <c r="BL222" s="191"/>
      <c r="BM222" s="191"/>
      <c r="BN222" s="191"/>
      <c r="BO222" s="191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1"/>
      <c r="BZ222" s="191"/>
      <c r="CA222" s="192"/>
      <c r="CB222" s="190"/>
      <c r="CC222" s="191"/>
      <c r="CD222" s="191"/>
      <c r="CE222" s="191"/>
      <c r="CF222" s="191"/>
      <c r="CG222" s="191"/>
      <c r="CH222" s="191"/>
      <c r="CI222" s="191"/>
      <c r="CJ222" s="191"/>
      <c r="CK222" s="192"/>
      <c r="DC222" s="4"/>
      <c r="DD222" s="128"/>
      <c r="DE222" s="13" t="s">
        <v>186</v>
      </c>
      <c r="DF222" s="14" t="s">
        <v>187</v>
      </c>
      <c r="DG222" s="14" t="s">
        <v>216</v>
      </c>
      <c r="DH222" s="14" t="s">
        <v>188</v>
      </c>
      <c r="DI222" s="15" t="s">
        <v>205</v>
      </c>
      <c r="DJ222" s="15" t="s">
        <v>205</v>
      </c>
      <c r="DP222" s="4"/>
    </row>
    <row r="223" spans="5:120" ht="6.95" customHeight="1" x14ac:dyDescent="0.15">
      <c r="E223" s="295"/>
      <c r="F223" s="212"/>
      <c r="G223" s="212"/>
      <c r="H223" s="296"/>
      <c r="I223" s="302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4"/>
      <c r="X223" s="190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2"/>
      <c r="AK223" s="190"/>
      <c r="AL223" s="191"/>
      <c r="AM223" s="191"/>
      <c r="AN223" s="191"/>
      <c r="AO223" s="191"/>
      <c r="AP223" s="191"/>
      <c r="AQ223" s="191"/>
      <c r="AR223" s="191"/>
      <c r="AS223" s="191"/>
      <c r="AT223" s="191"/>
      <c r="AU223" s="191"/>
      <c r="AV223" s="191"/>
      <c r="AW223" s="191"/>
      <c r="AX223" s="191"/>
      <c r="AY223" s="191"/>
      <c r="AZ223" s="191"/>
      <c r="BA223" s="191"/>
      <c r="BB223" s="191"/>
      <c r="BC223" s="191"/>
      <c r="BD223" s="191"/>
      <c r="BE223" s="191"/>
      <c r="BF223" s="191"/>
      <c r="BG223" s="192"/>
      <c r="BH223" s="190"/>
      <c r="BI223" s="191"/>
      <c r="BJ223" s="191"/>
      <c r="BK223" s="191"/>
      <c r="BL223" s="191"/>
      <c r="BM223" s="191"/>
      <c r="BN223" s="191"/>
      <c r="BO223" s="191"/>
      <c r="BP223" s="191"/>
      <c r="BQ223" s="191"/>
      <c r="BR223" s="191"/>
      <c r="BS223" s="191"/>
      <c r="BT223" s="191"/>
      <c r="BU223" s="191"/>
      <c r="BV223" s="191"/>
      <c r="BW223" s="191"/>
      <c r="BX223" s="191"/>
      <c r="BY223" s="191"/>
      <c r="BZ223" s="191"/>
      <c r="CA223" s="192"/>
      <c r="CB223" s="190"/>
      <c r="CC223" s="191"/>
      <c r="CD223" s="191"/>
      <c r="CE223" s="191"/>
      <c r="CF223" s="191"/>
      <c r="CG223" s="191"/>
      <c r="CH223" s="191"/>
      <c r="CI223" s="191"/>
      <c r="CJ223" s="191"/>
      <c r="CK223" s="192"/>
      <c r="DC223" s="4"/>
      <c r="DD223" s="128"/>
      <c r="DE223" s="13" t="s">
        <v>189</v>
      </c>
      <c r="DF223" s="16" t="s">
        <v>190</v>
      </c>
      <c r="DG223" s="16" t="s">
        <v>173</v>
      </c>
      <c r="DH223" s="17" t="s">
        <v>174</v>
      </c>
      <c r="DI223" s="18" t="s">
        <v>205</v>
      </c>
      <c r="DJ223" s="19" t="s">
        <v>205</v>
      </c>
      <c r="DP223" s="4"/>
    </row>
    <row r="224" spans="5:120" ht="6.95" customHeight="1" x14ac:dyDescent="0.15">
      <c r="E224" s="297"/>
      <c r="F224" s="217"/>
      <c r="G224" s="217"/>
      <c r="H224" s="298"/>
      <c r="I224" s="305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7"/>
      <c r="X224" s="193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5"/>
      <c r="AK224" s="193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5"/>
      <c r="BH224" s="193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5"/>
      <c r="CB224" s="193"/>
      <c r="CC224" s="194"/>
      <c r="CD224" s="194"/>
      <c r="CE224" s="194"/>
      <c r="CF224" s="194"/>
      <c r="CG224" s="194"/>
      <c r="CH224" s="194"/>
      <c r="CI224" s="194"/>
      <c r="CJ224" s="194"/>
      <c r="CK224" s="195"/>
      <c r="DC224" s="4"/>
      <c r="DD224" s="129"/>
      <c r="DE224" s="13" t="s">
        <v>191</v>
      </c>
      <c r="DF224" s="16" t="s">
        <v>208</v>
      </c>
      <c r="DG224" s="16" t="s">
        <v>192</v>
      </c>
      <c r="DH224" s="17" t="s">
        <v>175</v>
      </c>
      <c r="DI224" s="16" t="s">
        <v>176</v>
      </c>
      <c r="DJ224" s="17" t="s">
        <v>193</v>
      </c>
      <c r="DP224" s="4"/>
    </row>
    <row r="225" spans="5:120" ht="6.95" customHeight="1" x14ac:dyDescent="0.15">
      <c r="E225" s="311"/>
      <c r="F225" s="311"/>
      <c r="G225" s="311"/>
      <c r="H225" s="311"/>
      <c r="I225" s="287" t="str">
        <f>(IF(OR($E225="■番号■",$E225=""),"",VLOOKUP($E225,DE219:DF224,2,FALSE)))</f>
        <v/>
      </c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17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0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78"/>
      <c r="BH225" s="178"/>
      <c r="BI225" s="178"/>
      <c r="BJ225" s="178"/>
      <c r="BK225" s="178"/>
      <c r="BL225" s="178"/>
      <c r="BM225" s="178"/>
      <c r="BN225" s="178"/>
      <c r="BO225" s="178"/>
      <c r="BP225" s="178"/>
      <c r="BQ225" s="178"/>
      <c r="BR225" s="178"/>
      <c r="BS225" s="178"/>
      <c r="BT225" s="178"/>
      <c r="BU225" s="178"/>
      <c r="BV225" s="178"/>
      <c r="BW225" s="178"/>
      <c r="BX225" s="178"/>
      <c r="BY225" s="178"/>
      <c r="BZ225" s="178"/>
      <c r="CA225" s="178"/>
      <c r="CB225" s="178"/>
      <c r="CC225" s="178"/>
      <c r="CD225" s="178"/>
      <c r="CE225" s="178"/>
      <c r="CF225" s="178"/>
      <c r="CG225" s="178"/>
      <c r="CH225" s="178"/>
      <c r="CI225" s="178"/>
      <c r="CJ225" s="178"/>
      <c r="CK225" s="178"/>
      <c r="DC225" s="4"/>
      <c r="DD225" s="127">
        <v>2</v>
      </c>
      <c r="DP225" s="4"/>
    </row>
    <row r="226" spans="5:120" ht="6.95" customHeight="1" x14ac:dyDescent="0.15">
      <c r="E226" s="311"/>
      <c r="F226" s="311"/>
      <c r="G226" s="311"/>
      <c r="H226" s="311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17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0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8"/>
      <c r="BR226" s="178"/>
      <c r="BS226" s="178"/>
      <c r="BT226" s="178"/>
      <c r="BU226" s="178"/>
      <c r="BV226" s="178"/>
      <c r="BW226" s="178"/>
      <c r="BX226" s="178"/>
      <c r="BY226" s="178"/>
      <c r="BZ226" s="178"/>
      <c r="CA226" s="178"/>
      <c r="CB226" s="178"/>
      <c r="CC226" s="178"/>
      <c r="CD226" s="178"/>
      <c r="CE226" s="178"/>
      <c r="CF226" s="178"/>
      <c r="CG226" s="178"/>
      <c r="CH226" s="178"/>
      <c r="CI226" s="178"/>
      <c r="CJ226" s="178"/>
      <c r="CK226" s="178"/>
      <c r="DC226" s="4"/>
      <c r="DD226" s="128"/>
      <c r="DF226" s="14" t="s">
        <v>194</v>
      </c>
      <c r="DG226" s="14" t="s">
        <v>195</v>
      </c>
      <c r="DH226" s="14" t="s">
        <v>196</v>
      </c>
      <c r="DI226" s="14" t="s">
        <v>209</v>
      </c>
      <c r="DJ226" s="14" t="s">
        <v>210</v>
      </c>
      <c r="DP226" s="4"/>
    </row>
    <row r="227" spans="5:120" ht="6.95" customHeight="1" x14ac:dyDescent="0.15">
      <c r="E227" s="311"/>
      <c r="F227" s="311"/>
      <c r="G227" s="311"/>
      <c r="H227" s="311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178"/>
      <c r="Y227" s="308"/>
      <c r="Z227" s="308"/>
      <c r="AA227" s="308"/>
      <c r="AB227" s="308"/>
      <c r="AC227" s="308"/>
      <c r="AD227" s="308"/>
      <c r="AE227" s="308"/>
      <c r="AF227" s="308"/>
      <c r="AG227" s="308"/>
      <c r="AH227" s="308"/>
      <c r="AI227" s="308"/>
      <c r="AJ227" s="30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8"/>
      <c r="BL227" s="178"/>
      <c r="BM227" s="178"/>
      <c r="BN227" s="178"/>
      <c r="BO227" s="178"/>
      <c r="BP227" s="178"/>
      <c r="BQ227" s="178"/>
      <c r="BR227" s="178"/>
      <c r="BS227" s="178"/>
      <c r="BT227" s="178"/>
      <c r="BU227" s="178"/>
      <c r="BV227" s="178"/>
      <c r="BW227" s="178"/>
      <c r="BX227" s="178"/>
      <c r="BY227" s="178"/>
      <c r="BZ227" s="178"/>
      <c r="CA227" s="178"/>
      <c r="CB227" s="178"/>
      <c r="CC227" s="178"/>
      <c r="CD227" s="178"/>
      <c r="CE227" s="178"/>
      <c r="CF227" s="178"/>
      <c r="CG227" s="178"/>
      <c r="CH227" s="178"/>
      <c r="CI227" s="178"/>
      <c r="CJ227" s="178"/>
      <c r="CK227" s="178"/>
      <c r="DC227" s="4"/>
      <c r="DD227" s="128"/>
      <c r="DF227" s="14" t="str">
        <f>IFERROR(IF(VLOOKUP(E221,DE218:DJ224,3,0)="なし","",VLOOKUP(E221,DE218:DJ224,3,0)),"")</f>
        <v/>
      </c>
      <c r="DG227" s="14" t="str">
        <f>IFERROR(IF(VLOOKUP(E225,DE218:DJ224,3,0)="なし","",VLOOKUP(E225,DE218:DJ224,3,0)),"")</f>
        <v/>
      </c>
      <c r="DH227" s="14" t="str">
        <f>IFERROR(IF(VLOOKUP(E229,DE218:DJ224,3,0)="なし","",VLOOKUP(E229,DE218:DJ224,3,0)),"")</f>
        <v/>
      </c>
      <c r="DI227" s="14" t="str">
        <f>IFERROR(IF(VLOOKUP(E233,DE218:DJ224,3,0)="なし","",VLOOKUP(E233,DE218:DJ224,3,0)),"")</f>
        <v/>
      </c>
      <c r="DJ227" s="14" t="str">
        <f>IFERROR(IF(VLOOKUP(E237,DE218:DJ224,3,0)="なし","",VLOOKUP(E237,DE218:DJ224,3,0)),"")</f>
        <v/>
      </c>
      <c r="DP227" s="4"/>
    </row>
    <row r="228" spans="5:120" ht="6.95" customHeight="1" x14ac:dyDescent="0.15">
      <c r="E228" s="311"/>
      <c r="F228" s="311"/>
      <c r="G228" s="311"/>
      <c r="H228" s="311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308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08"/>
      <c r="AI228" s="308"/>
      <c r="AJ228" s="30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8"/>
      <c r="BL228" s="178"/>
      <c r="BM228" s="178"/>
      <c r="BN228" s="178"/>
      <c r="BO228" s="178"/>
      <c r="BP228" s="178"/>
      <c r="BQ228" s="178"/>
      <c r="BR228" s="178"/>
      <c r="BS228" s="178"/>
      <c r="BT228" s="178"/>
      <c r="BU228" s="178"/>
      <c r="BV228" s="178"/>
      <c r="BW228" s="178"/>
      <c r="BX228" s="178"/>
      <c r="BY228" s="178"/>
      <c r="BZ228" s="178"/>
      <c r="CA228" s="178"/>
      <c r="CB228" s="178"/>
      <c r="CC228" s="178"/>
      <c r="CD228" s="178"/>
      <c r="CE228" s="178"/>
      <c r="CF228" s="178"/>
      <c r="CG228" s="178"/>
      <c r="CH228" s="178"/>
      <c r="CI228" s="178"/>
      <c r="CJ228" s="178"/>
      <c r="CK228" s="178"/>
      <c r="DC228" s="4"/>
      <c r="DD228" s="129"/>
      <c r="DE228" s="20"/>
      <c r="DF228" s="14" t="str">
        <f>IFERROR(IF(VLOOKUP(E221,DE218:DJ224,4,0)="なし","",VLOOKUP(E221,DE218:DJ224,4,0)),"")</f>
        <v/>
      </c>
      <c r="DG228" s="14" t="str">
        <f>IFERROR(IF(VLOOKUP(E225,DE218:DJ224,4,0)="なし","",VLOOKUP(E225,DE218:DJ224,4,0)),"")</f>
        <v/>
      </c>
      <c r="DH228" s="14" t="str">
        <f>IFERROR(IF(VLOOKUP(E229,DE218:DJ224,4,0)="なし","",VLOOKUP(E229,DE218:DJ224,4,0)),"")</f>
        <v/>
      </c>
      <c r="DI228" s="14" t="str">
        <f>IFERROR(IF(VLOOKUP(E233,DE218:DJ224,4,0)="なし","",VLOOKUP(E233,DE218:DJ224,4,0)),"")</f>
        <v/>
      </c>
      <c r="DJ228" s="14" t="str">
        <f>IFERROR(IF(VLOOKUP(E237,DE218:DJ224,4,0)="なし","",VLOOKUP(E237,DE218:DJ224,4,0)),"")</f>
        <v/>
      </c>
      <c r="DP228" s="4"/>
    </row>
    <row r="229" spans="5:120" ht="6.95" customHeight="1" x14ac:dyDescent="0.15">
      <c r="E229" s="311"/>
      <c r="F229" s="311"/>
      <c r="G229" s="311"/>
      <c r="H229" s="311"/>
      <c r="I229" s="287" t="str">
        <f>(IF(OR($E229="■番号■",$E229=""),"",VLOOKUP($E229,DE219:DF224,2,FALSE)))</f>
        <v/>
      </c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178"/>
      <c r="Y229" s="308"/>
      <c r="Z229" s="308"/>
      <c r="AA229" s="308"/>
      <c r="AB229" s="308"/>
      <c r="AC229" s="308"/>
      <c r="AD229" s="308"/>
      <c r="AE229" s="308"/>
      <c r="AF229" s="308"/>
      <c r="AG229" s="308"/>
      <c r="AH229" s="308"/>
      <c r="AI229" s="308"/>
      <c r="AJ229" s="30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8"/>
      <c r="BZ229" s="178"/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DC229" s="4"/>
      <c r="DD229" s="127">
        <v>3</v>
      </c>
      <c r="DF229" s="14" t="str">
        <f>IFERROR(IF(VLOOKUP(E221,DE218:DJ224,5,0)="なし","",VLOOKUP(E221,DE218:DJ224,5,0)),"")</f>
        <v/>
      </c>
      <c r="DG229" s="14" t="str">
        <f>IFERROR(IF(VLOOKUP(E225,DE218:DJ224,5,0)="なし","",VLOOKUP(E225,DE218:DJ224,5,0)),"")</f>
        <v/>
      </c>
      <c r="DH229" s="14" t="str">
        <f>IFERROR(IF(VLOOKUP(E229,DE218:DJ224,5,0)="なし","",VLOOKUP(E229,DE218:DJ224,5,0)),"")</f>
        <v/>
      </c>
      <c r="DI229" s="14" t="str">
        <f>IFERROR(IF(VLOOKUP(E233,DE218:DJ224,5,0)="なし","",VLOOKUP(E233,DE218:DJ224,5,0)),"")</f>
        <v/>
      </c>
      <c r="DJ229" s="14" t="str">
        <f>IFERROR(IF(VLOOKUP(E237,DE218:DJ224,5,0)="なし","",VLOOKUP(E237,DE218:DJ224,5,0)),"")</f>
        <v/>
      </c>
      <c r="DK229" s="20"/>
      <c r="DP229" s="4"/>
    </row>
    <row r="230" spans="5:120" ht="6.95" customHeight="1" x14ac:dyDescent="0.15">
      <c r="E230" s="311"/>
      <c r="F230" s="311"/>
      <c r="G230" s="311"/>
      <c r="H230" s="311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178"/>
      <c r="Y230" s="308"/>
      <c r="Z230" s="308"/>
      <c r="AA230" s="308"/>
      <c r="AB230" s="308"/>
      <c r="AC230" s="308"/>
      <c r="AD230" s="308"/>
      <c r="AE230" s="308"/>
      <c r="AF230" s="308"/>
      <c r="AG230" s="308"/>
      <c r="AH230" s="308"/>
      <c r="AI230" s="308"/>
      <c r="AJ230" s="30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178"/>
      <c r="CC230" s="178"/>
      <c r="CD230" s="178"/>
      <c r="CE230" s="178"/>
      <c r="CF230" s="178"/>
      <c r="CG230" s="178"/>
      <c r="CH230" s="178"/>
      <c r="CI230" s="178"/>
      <c r="CJ230" s="178"/>
      <c r="CK230" s="178"/>
      <c r="DC230" s="4"/>
      <c r="DD230" s="128"/>
      <c r="DF230" s="14" t="str">
        <f>IFERROR(IF(VLOOKUP(E221,DE218:DJ224,6,0)="なし","",VLOOKUP(E221,DE218:DJ224,6,0)),"")</f>
        <v/>
      </c>
      <c r="DG230" s="14" t="str">
        <f>IFERROR(IF(VLOOKUP(E225,DE218:DJ224,6,0)="なし","",VLOOKUP(E225,DE218:DJ224,6,0)),"")</f>
        <v/>
      </c>
      <c r="DH230" s="14" t="str">
        <f>IFERROR(IF(VLOOKUP(E229,DE218:DJ224,6,0)="なし","",VLOOKUP(E229,DE218:DJ224,6,0)),"")</f>
        <v/>
      </c>
      <c r="DI230" s="14" t="str">
        <f>IFERROR(IF(VLOOKUP(E233,DE218:DJ224,6,0)="なし","",VLOOKUP(E233,DE218:DJ224,6,0)),"")</f>
        <v/>
      </c>
      <c r="DJ230" s="14" t="str">
        <f>IFERROR(IF(VLOOKUP(E237,DE218:DJ224,6,0)="なし","",VLOOKUP(E237,DE218:DJ224,6,0)),"")</f>
        <v/>
      </c>
      <c r="DP230" s="4"/>
    </row>
    <row r="231" spans="5:120" ht="6.95" customHeight="1" x14ac:dyDescent="0.15">
      <c r="E231" s="311"/>
      <c r="F231" s="311"/>
      <c r="G231" s="311"/>
      <c r="H231" s="311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178"/>
      <c r="Y231" s="308"/>
      <c r="Z231" s="308"/>
      <c r="AA231" s="308"/>
      <c r="AB231" s="308"/>
      <c r="AC231" s="308"/>
      <c r="AD231" s="308"/>
      <c r="AE231" s="308"/>
      <c r="AF231" s="308"/>
      <c r="AG231" s="308"/>
      <c r="AH231" s="308"/>
      <c r="AI231" s="308"/>
      <c r="AJ231" s="30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DC231" s="4"/>
      <c r="DD231" s="128"/>
      <c r="DF231" s="21" t="str">
        <f>IFERROR(IF(VLOOKUP(A221,DE218:DJ224,6,0)="なし","",VLOOKUP(A221,DE218:DJ224,6,0)),"")</f>
        <v/>
      </c>
      <c r="DG231" s="21" t="str">
        <f>IFERROR(IF(VLOOKUP(A223,DE218:DJ224,6,0)="なし","",VLOOKUP(A223,DE218:DJ224,6,0)),"")</f>
        <v/>
      </c>
      <c r="DH231" s="21" t="str">
        <f>IFERROR(IF(VLOOKUP(A225,DE218:DJ224,6,0)="なし","",VLOOKUP(A225,DE218:DJ224,6,0)),"")</f>
        <v/>
      </c>
      <c r="DP231" s="4"/>
    </row>
    <row r="232" spans="5:120" ht="6.95" customHeight="1" x14ac:dyDescent="0.15">
      <c r="E232" s="311"/>
      <c r="F232" s="311"/>
      <c r="G232" s="311"/>
      <c r="H232" s="311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308"/>
      <c r="Y232" s="308"/>
      <c r="Z232" s="308"/>
      <c r="AA232" s="308"/>
      <c r="AB232" s="308"/>
      <c r="AC232" s="308"/>
      <c r="AD232" s="308"/>
      <c r="AE232" s="308"/>
      <c r="AF232" s="308"/>
      <c r="AG232" s="308"/>
      <c r="AH232" s="308"/>
      <c r="AI232" s="308"/>
      <c r="AJ232" s="30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78"/>
      <c r="CB232" s="178"/>
      <c r="CC232" s="178"/>
      <c r="CD232" s="178"/>
      <c r="CE232" s="178"/>
      <c r="CF232" s="178"/>
      <c r="CG232" s="178"/>
      <c r="CH232" s="178"/>
      <c r="CI232" s="178"/>
      <c r="CJ232" s="178"/>
      <c r="CK232" s="178"/>
      <c r="DC232" s="4"/>
      <c r="DD232" s="129"/>
      <c r="DP232" s="4"/>
    </row>
    <row r="233" spans="5:120" ht="6.95" customHeight="1" x14ac:dyDescent="0.15">
      <c r="E233" s="312"/>
      <c r="F233" s="313"/>
      <c r="G233" s="313"/>
      <c r="H233" s="314"/>
      <c r="I233" s="287" t="str">
        <f>(IF(OR($E233="■番号■",$E233=""),"",VLOOKUP($E233,DE219:DF224,2,FALSE)))</f>
        <v/>
      </c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187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9"/>
      <c r="AK233" s="187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8"/>
      <c r="BD233" s="188"/>
      <c r="BE233" s="188"/>
      <c r="BF233" s="188"/>
      <c r="BG233" s="189"/>
      <c r="BH233" s="187"/>
      <c r="BI233" s="188"/>
      <c r="BJ233" s="188"/>
      <c r="BK233" s="188"/>
      <c r="BL233" s="188"/>
      <c r="BM233" s="188"/>
      <c r="BN233" s="188"/>
      <c r="BO233" s="188"/>
      <c r="BP233" s="188"/>
      <c r="BQ233" s="188"/>
      <c r="BR233" s="188"/>
      <c r="BS233" s="188"/>
      <c r="BT233" s="188"/>
      <c r="BU233" s="188"/>
      <c r="BV233" s="188"/>
      <c r="BW233" s="188"/>
      <c r="BX233" s="188"/>
      <c r="BY233" s="188"/>
      <c r="BZ233" s="188"/>
      <c r="CA233" s="189"/>
      <c r="CB233" s="178"/>
      <c r="CC233" s="178"/>
      <c r="CD233" s="178"/>
      <c r="CE233" s="178"/>
      <c r="CF233" s="178"/>
      <c r="CG233" s="178"/>
      <c r="CH233" s="178"/>
      <c r="CI233" s="178"/>
      <c r="CJ233" s="178"/>
      <c r="CK233" s="178"/>
      <c r="DC233" s="4"/>
      <c r="DD233" s="127">
        <v>4</v>
      </c>
      <c r="DP233" s="4"/>
    </row>
    <row r="234" spans="5:120" ht="6.95" customHeight="1" x14ac:dyDescent="0.15">
      <c r="E234" s="315"/>
      <c r="F234" s="316"/>
      <c r="G234" s="316"/>
      <c r="H234" s="31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190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2"/>
      <c r="AK234" s="190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  <c r="BA234" s="191"/>
      <c r="BB234" s="191"/>
      <c r="BC234" s="191"/>
      <c r="BD234" s="191"/>
      <c r="BE234" s="191"/>
      <c r="BF234" s="191"/>
      <c r="BG234" s="192"/>
      <c r="BH234" s="190"/>
      <c r="BI234" s="191"/>
      <c r="BJ234" s="191"/>
      <c r="BK234" s="191"/>
      <c r="BL234" s="191"/>
      <c r="BM234" s="191"/>
      <c r="BN234" s="191"/>
      <c r="BO234" s="191"/>
      <c r="BP234" s="191"/>
      <c r="BQ234" s="191"/>
      <c r="BR234" s="191"/>
      <c r="BS234" s="191"/>
      <c r="BT234" s="191"/>
      <c r="BU234" s="191"/>
      <c r="BV234" s="191"/>
      <c r="BW234" s="191"/>
      <c r="BX234" s="191"/>
      <c r="BY234" s="191"/>
      <c r="BZ234" s="191"/>
      <c r="CA234" s="192"/>
      <c r="CB234" s="178"/>
      <c r="CC234" s="178"/>
      <c r="CD234" s="178"/>
      <c r="CE234" s="178"/>
      <c r="CF234" s="178"/>
      <c r="CG234" s="178"/>
      <c r="CH234" s="178"/>
      <c r="CI234" s="178"/>
      <c r="CJ234" s="178"/>
      <c r="CK234" s="178"/>
      <c r="DC234" s="4"/>
      <c r="DD234" s="128"/>
      <c r="DP234" s="4"/>
    </row>
    <row r="235" spans="5:120" ht="6.95" customHeight="1" x14ac:dyDescent="0.15">
      <c r="E235" s="315"/>
      <c r="F235" s="316"/>
      <c r="G235" s="316"/>
      <c r="H235" s="31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190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2"/>
      <c r="AK235" s="190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2"/>
      <c r="BH235" s="190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2"/>
      <c r="CB235" s="178"/>
      <c r="CC235" s="178"/>
      <c r="CD235" s="178"/>
      <c r="CE235" s="178"/>
      <c r="CF235" s="178"/>
      <c r="CG235" s="178"/>
      <c r="CH235" s="178"/>
      <c r="CI235" s="178"/>
      <c r="CJ235" s="178"/>
      <c r="CK235" s="178"/>
      <c r="DC235" s="4"/>
      <c r="DD235" s="128"/>
      <c r="DP235" s="4"/>
    </row>
    <row r="236" spans="5:120" ht="6.95" customHeight="1" x14ac:dyDescent="0.15">
      <c r="E236" s="318"/>
      <c r="F236" s="319"/>
      <c r="G236" s="319"/>
      <c r="H236" s="320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193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93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5"/>
      <c r="BH236" s="193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5"/>
      <c r="CB236" s="178"/>
      <c r="CC236" s="178"/>
      <c r="CD236" s="178"/>
      <c r="CE236" s="178"/>
      <c r="CF236" s="178"/>
      <c r="CG236" s="178"/>
      <c r="CH236" s="178"/>
      <c r="CI236" s="178"/>
      <c r="CJ236" s="178"/>
      <c r="CK236" s="178"/>
      <c r="DD236" s="129"/>
    </row>
    <row r="237" spans="5:120" ht="6" customHeight="1" x14ac:dyDescent="0.15">
      <c r="E237" s="311"/>
      <c r="F237" s="311"/>
      <c r="G237" s="311"/>
      <c r="H237" s="311"/>
      <c r="I237" s="287" t="str">
        <f>(IF(OR($E237="■番号■",$E237=""),"",VLOOKUP($E237,DE219:DF224,2,FALSE)))</f>
        <v/>
      </c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178"/>
      <c r="Y237" s="308"/>
      <c r="Z237" s="308"/>
      <c r="AA237" s="308"/>
      <c r="AB237" s="308"/>
      <c r="AC237" s="308"/>
      <c r="AD237" s="308"/>
      <c r="AE237" s="308"/>
      <c r="AF237" s="308"/>
      <c r="AG237" s="308"/>
      <c r="AH237" s="308"/>
      <c r="AI237" s="308"/>
      <c r="AJ237" s="30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8"/>
      <c r="BL237" s="178"/>
      <c r="BM237" s="178"/>
      <c r="BN237" s="178"/>
      <c r="BO237" s="178"/>
      <c r="BP237" s="178"/>
      <c r="BQ237" s="178"/>
      <c r="BR237" s="178"/>
      <c r="BS237" s="178"/>
      <c r="BT237" s="178"/>
      <c r="BU237" s="178"/>
      <c r="BV237" s="178"/>
      <c r="BW237" s="178"/>
      <c r="BX237" s="178"/>
      <c r="BY237" s="178"/>
      <c r="BZ237" s="178"/>
      <c r="CA237" s="178"/>
      <c r="CB237" s="178"/>
      <c r="CC237" s="178"/>
      <c r="CD237" s="178"/>
      <c r="CE237" s="178"/>
      <c r="CF237" s="178"/>
      <c r="CG237" s="178"/>
      <c r="CH237" s="178"/>
      <c r="CI237" s="178"/>
      <c r="CJ237" s="178"/>
      <c r="CK237" s="178"/>
      <c r="DD237" s="127">
        <v>5</v>
      </c>
    </row>
    <row r="238" spans="5:120" ht="6" customHeight="1" x14ac:dyDescent="0.15">
      <c r="E238" s="311"/>
      <c r="F238" s="311"/>
      <c r="G238" s="311"/>
      <c r="H238" s="311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17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08"/>
      <c r="AI238" s="308"/>
      <c r="AJ238" s="30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DD238" s="128"/>
    </row>
    <row r="239" spans="5:120" ht="6" customHeight="1" x14ac:dyDescent="0.15">
      <c r="E239" s="311"/>
      <c r="F239" s="311"/>
      <c r="G239" s="311"/>
      <c r="H239" s="311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178"/>
      <c r="Y239" s="308"/>
      <c r="Z239" s="308"/>
      <c r="AA239" s="308"/>
      <c r="AB239" s="308"/>
      <c r="AC239" s="308"/>
      <c r="AD239" s="308"/>
      <c r="AE239" s="308"/>
      <c r="AF239" s="308"/>
      <c r="AG239" s="308"/>
      <c r="AH239" s="308"/>
      <c r="AI239" s="308"/>
      <c r="AJ239" s="30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  <c r="BH239" s="178"/>
      <c r="BI239" s="178"/>
      <c r="BJ239" s="178"/>
      <c r="BK239" s="178"/>
      <c r="BL239" s="178"/>
      <c r="BM239" s="178"/>
      <c r="BN239" s="178"/>
      <c r="BO239" s="178"/>
      <c r="BP239" s="178"/>
      <c r="BQ239" s="178"/>
      <c r="BR239" s="178"/>
      <c r="BS239" s="178"/>
      <c r="BT239" s="178"/>
      <c r="BU239" s="178"/>
      <c r="BV239" s="178"/>
      <c r="BW239" s="178"/>
      <c r="BX239" s="178"/>
      <c r="BY239" s="178"/>
      <c r="BZ239" s="178"/>
      <c r="CA239" s="178"/>
      <c r="CB239" s="178"/>
      <c r="CC239" s="178"/>
      <c r="CD239" s="178"/>
      <c r="CE239" s="178"/>
      <c r="CF239" s="178"/>
      <c r="CG239" s="178"/>
      <c r="CH239" s="178"/>
      <c r="CI239" s="178"/>
      <c r="CJ239" s="178"/>
      <c r="CK239" s="178"/>
      <c r="DD239" s="128"/>
    </row>
    <row r="240" spans="5:120" ht="6" customHeight="1" x14ac:dyDescent="0.15">
      <c r="E240" s="311"/>
      <c r="F240" s="311"/>
      <c r="G240" s="311"/>
      <c r="H240" s="311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308"/>
      <c r="Y240" s="308"/>
      <c r="Z240" s="308"/>
      <c r="AA240" s="308"/>
      <c r="AB240" s="308"/>
      <c r="AC240" s="308"/>
      <c r="AD240" s="308"/>
      <c r="AE240" s="308"/>
      <c r="AF240" s="308"/>
      <c r="AG240" s="308"/>
      <c r="AH240" s="308"/>
      <c r="AI240" s="308"/>
      <c r="AJ240" s="30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DD240" s="129"/>
    </row>
    <row r="241" spans="5:89" ht="6" customHeight="1" x14ac:dyDescent="0.1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</row>
    <row r="242" spans="5:89" ht="6" customHeight="1" x14ac:dyDescent="0.1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</row>
    <row r="243" spans="5:89" ht="6" customHeight="1" x14ac:dyDescent="0.1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</row>
    <row r="244" spans="5:89" ht="6" customHeight="1" x14ac:dyDescent="0.1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</row>
    <row r="245" spans="5:89" ht="6" customHeight="1" x14ac:dyDescent="0.1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</row>
    <row r="246" spans="5:89" ht="6" customHeight="1" x14ac:dyDescent="0.1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</row>
    <row r="247" spans="5:89" ht="8.1" customHeight="1" x14ac:dyDescent="0.1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</row>
    <row r="248" spans="5:89" ht="8.1" customHeight="1" x14ac:dyDescent="0.1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</row>
    <row r="249" spans="5:89" ht="8.1" customHeight="1" x14ac:dyDescent="0.1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</row>
    <row r="250" spans="5:89" ht="8.1" customHeight="1" x14ac:dyDescent="0.1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</row>
    <row r="251" spans="5:89" ht="8.1" hidden="1" customHeight="1" x14ac:dyDescent="0.1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</row>
    <row r="252" spans="5:89" ht="8.1" hidden="1" customHeight="1" x14ac:dyDescent="0.1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</row>
    <row r="253" spans="5:89" ht="8.1" hidden="1" customHeight="1" x14ac:dyDescent="0.1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</row>
    <row r="254" spans="5:89" ht="8.1" hidden="1" customHeight="1" x14ac:dyDescent="0.1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</row>
    <row r="255" spans="5:89" ht="8.1" hidden="1" customHeight="1" x14ac:dyDescent="0.1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</row>
    <row r="256" spans="5:89" ht="8.1" hidden="1" customHeight="1" x14ac:dyDescent="0.1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</row>
    <row r="257" spans="5:89" ht="8.1" hidden="1" customHeight="1" x14ac:dyDescent="0.1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</row>
    <row r="258" spans="5:89" ht="8.1" hidden="1" customHeight="1" x14ac:dyDescent="0.1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</row>
    <row r="259" spans="5:89" ht="8.1" hidden="1" customHeight="1" x14ac:dyDescent="0.1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</row>
    <row r="260" spans="5:89" ht="8.1" hidden="1" customHeight="1" x14ac:dyDescent="0.1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</row>
    <row r="261" spans="5:89" ht="8.1" hidden="1" customHeight="1" x14ac:dyDescent="0.1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</row>
    <row r="262" spans="5:89" ht="8.1" hidden="1" customHeight="1" x14ac:dyDescent="0.1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</row>
    <row r="263" spans="5:89" ht="8.1" hidden="1" customHeight="1" x14ac:dyDescent="0.1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</row>
    <row r="264" spans="5:89" ht="8.1" hidden="1" customHeight="1" x14ac:dyDescent="0.1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</row>
    <row r="265" spans="5:89" ht="8.1" hidden="1" customHeight="1" x14ac:dyDescent="0.1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</row>
    <row r="266" spans="5:89" ht="8.1" hidden="1" customHeight="1" x14ac:dyDescent="0.1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</row>
    <row r="267" spans="5:89" ht="8.1" hidden="1" customHeight="1" x14ac:dyDescent="0.1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</row>
    <row r="268" spans="5:89" ht="8.1" hidden="1" customHeight="1" x14ac:dyDescent="0.1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</row>
    <row r="269" spans="5:89" ht="8.1" hidden="1" customHeight="1" x14ac:dyDescent="0.1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</row>
    <row r="270" spans="5:89" ht="8.1" hidden="1" customHeight="1" x14ac:dyDescent="0.1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</row>
    <row r="271" spans="5:89" ht="8.1" hidden="1" customHeight="1" x14ac:dyDescent="0.1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</row>
    <row r="272" spans="5:89" ht="8.1" hidden="1" customHeight="1" x14ac:dyDescent="0.1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</row>
    <row r="273" spans="5:89" ht="8.1" hidden="1" customHeight="1" x14ac:dyDescent="0.1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</row>
    <row r="274" spans="5:89" ht="8.1" hidden="1" customHeight="1" x14ac:dyDescent="0.1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</row>
    <row r="275" spans="5:89" ht="8.1" hidden="1" customHeight="1" x14ac:dyDescent="0.1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</row>
    <row r="276" spans="5:89" ht="8.1" hidden="1" customHeight="1" x14ac:dyDescent="0.1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</row>
    <row r="277" spans="5:89" ht="8.1" hidden="1" customHeight="1" x14ac:dyDescent="0.1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</row>
    <row r="278" spans="5:89" ht="8.1" hidden="1" customHeight="1" x14ac:dyDescent="0.1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</row>
    <row r="279" spans="5:89" ht="8.1" hidden="1" customHeight="1" x14ac:dyDescent="0.1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</row>
    <row r="280" spans="5:89" ht="8.1" hidden="1" customHeight="1" x14ac:dyDescent="0.1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</row>
    <row r="281" spans="5:89" ht="8.1" hidden="1" customHeight="1" x14ac:dyDescent="0.1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</row>
    <row r="282" spans="5:89" ht="8.1" hidden="1" customHeight="1" x14ac:dyDescent="0.1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</row>
    <row r="283" spans="5:89" ht="8.1" hidden="1" customHeight="1" x14ac:dyDescent="0.1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</row>
    <row r="284" spans="5:89" ht="8.1" hidden="1" customHeight="1" x14ac:dyDescent="0.1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</row>
    <row r="285" spans="5:89" ht="8.1" hidden="1" customHeight="1" x14ac:dyDescent="0.1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</row>
    <row r="286" spans="5:89" ht="8.1" hidden="1" customHeight="1" x14ac:dyDescent="0.1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</row>
    <row r="287" spans="5:89" ht="8.1" hidden="1" customHeight="1" x14ac:dyDescent="0.1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</row>
    <row r="288" spans="5:89" ht="8.1" hidden="1" customHeight="1" x14ac:dyDescent="0.1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</row>
    <row r="289" spans="5:89" ht="8.1" hidden="1" customHeight="1" x14ac:dyDescent="0.1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</row>
    <row r="290" spans="5:89" ht="8.1" hidden="1" customHeight="1" x14ac:dyDescent="0.1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</row>
    <row r="291" spans="5:89" ht="8.1" hidden="1" customHeight="1" x14ac:dyDescent="0.1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</row>
    <row r="292" spans="5:89" ht="8.1" hidden="1" customHeight="1" x14ac:dyDescent="0.1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</row>
    <row r="293" spans="5:89" ht="8.1" hidden="1" customHeight="1" x14ac:dyDescent="0.1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</row>
    <row r="294" spans="5:89" ht="8.1" hidden="1" customHeight="1" x14ac:dyDescent="0.1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</row>
    <row r="295" spans="5:89" ht="8.1" hidden="1" customHeight="1" x14ac:dyDescent="0.1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</row>
    <row r="296" spans="5:89" ht="8.1" hidden="1" customHeight="1" x14ac:dyDescent="0.1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</row>
    <row r="297" spans="5:89" ht="8.1" hidden="1" customHeight="1" x14ac:dyDescent="0.1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</row>
    <row r="298" spans="5:89" ht="8.1" hidden="1" customHeight="1" x14ac:dyDescent="0.1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</row>
    <row r="299" spans="5:89" ht="8.1" hidden="1" customHeight="1" x14ac:dyDescent="0.1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</row>
    <row r="300" spans="5:89" ht="8.1" hidden="1" customHeight="1" x14ac:dyDescent="0.1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</row>
    <row r="301" spans="5:89" ht="8.1" hidden="1" customHeight="1" x14ac:dyDescent="0.1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</row>
    <row r="302" spans="5:89" ht="8.1" hidden="1" customHeight="1" x14ac:dyDescent="0.1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</row>
    <row r="303" spans="5:89" ht="8.1" hidden="1" customHeight="1" x14ac:dyDescent="0.1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</row>
    <row r="304" spans="5:89" ht="8.1" hidden="1" customHeight="1" x14ac:dyDescent="0.1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</row>
    <row r="305" spans="5:119" ht="8.1" hidden="1" customHeight="1" x14ac:dyDescent="0.1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</row>
    <row r="306" spans="5:119" ht="8.1" hidden="1" customHeight="1" x14ac:dyDescent="0.1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</row>
    <row r="307" spans="5:119" ht="8.1" hidden="1" customHeight="1" x14ac:dyDescent="0.1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</row>
    <row r="308" spans="5:119" ht="8.1" hidden="1" customHeight="1" x14ac:dyDescent="0.1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</row>
    <row r="309" spans="5:119" ht="8.1" hidden="1" customHeight="1" x14ac:dyDescent="0.1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DK309" s="2" t="s">
        <v>222</v>
      </c>
    </row>
    <row r="310" spans="5:119" ht="8.1" hidden="1" customHeight="1" x14ac:dyDescent="0.1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DK310" s="2" t="s">
        <v>223</v>
      </c>
      <c r="DL310" s="22" t="e">
        <f>VLOOKUP(BG12,DM316:DO319,2,0)</f>
        <v>#N/A</v>
      </c>
    </row>
    <row r="311" spans="5:119" ht="8.1" hidden="1" customHeight="1" x14ac:dyDescent="0.1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DL311" s="2" t="e">
        <f>VLOOKUP(BG12,DM321:DO324,2,0)</f>
        <v>#N/A</v>
      </c>
    </row>
    <row r="312" spans="5:119" ht="8.1" hidden="1" customHeight="1" x14ac:dyDescent="0.1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</row>
    <row r="313" spans="5:119" ht="8.1" hidden="1" customHeight="1" x14ac:dyDescent="0.1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</row>
    <row r="314" spans="5:119" ht="8.1" hidden="1" customHeight="1" x14ac:dyDescent="0.1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</row>
    <row r="315" spans="5:119" ht="8.1" hidden="1" customHeight="1" x14ac:dyDescent="0.1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DM315" s="2" t="s">
        <v>224</v>
      </c>
    </row>
    <row r="316" spans="5:119" ht="15" hidden="1" customHeight="1" x14ac:dyDescent="0.1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DM316" s="2" t="s">
        <v>225</v>
      </c>
      <c r="DO316" s="2">
        <v>960</v>
      </c>
    </row>
    <row r="317" spans="5:119" ht="15" hidden="1" customHeight="1" x14ac:dyDescent="0.1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DM317" s="2" t="s">
        <v>226</v>
      </c>
      <c r="DO317" s="23">
        <v>1520</v>
      </c>
    </row>
    <row r="318" spans="5:119" ht="15" hidden="1" customHeight="1" x14ac:dyDescent="0.1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DM318" s="2" t="s">
        <v>227</v>
      </c>
      <c r="DO318" s="23">
        <v>3030</v>
      </c>
    </row>
    <row r="319" spans="5:119" ht="15" hidden="1" customHeight="1" x14ac:dyDescent="0.15"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DO319" s="23">
        <v>3970</v>
      </c>
    </row>
    <row r="320" spans="5:119" ht="15" hidden="1" customHeight="1" x14ac:dyDescent="0.15"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DM320" s="2" t="s">
        <v>224</v>
      </c>
    </row>
    <row r="321" spans="5:119" ht="15" hidden="1" customHeight="1" x14ac:dyDescent="0.15"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DM321" s="2" t="s">
        <v>225</v>
      </c>
      <c r="DO321" s="23">
        <v>960</v>
      </c>
    </row>
    <row r="322" spans="5:119" ht="15" hidden="1" customHeight="1" x14ac:dyDescent="0.15"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DM322" s="2" t="s">
        <v>226</v>
      </c>
      <c r="DO322" s="23">
        <v>1520</v>
      </c>
    </row>
    <row r="323" spans="5:119" ht="15" hidden="1" customHeight="1" x14ac:dyDescent="0.15"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DM323" s="2" t="s">
        <v>227</v>
      </c>
      <c r="DO323" s="2" t="s">
        <v>31</v>
      </c>
    </row>
    <row r="324" spans="5:119" ht="15" hidden="1" customHeight="1" x14ac:dyDescent="0.15"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DO324" s="2" t="s">
        <v>31</v>
      </c>
    </row>
    <row r="325" spans="5:119" ht="15" hidden="1" customHeight="1" x14ac:dyDescent="0.15"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</row>
    <row r="326" spans="5:119" ht="15" hidden="1" customHeight="1" x14ac:dyDescent="0.15"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</row>
    <row r="327" spans="5:119" ht="15" hidden="1" customHeight="1" x14ac:dyDescent="0.15"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</row>
    <row r="328" spans="5:119" ht="15" hidden="1" customHeight="1" x14ac:dyDescent="0.15"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</row>
    <row r="329" spans="5:119" ht="15" hidden="1" customHeight="1" x14ac:dyDescent="0.15"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</row>
    <row r="330" spans="5:119" ht="15" hidden="1" customHeight="1" x14ac:dyDescent="0.15"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</row>
    <row r="331" spans="5:119" ht="15" hidden="1" customHeight="1" x14ac:dyDescent="0.15"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</row>
    <row r="332" spans="5:119" ht="15" hidden="1" customHeight="1" x14ac:dyDescent="0.15"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</row>
    <row r="333" spans="5:119" ht="15" hidden="1" customHeight="1" x14ac:dyDescent="0.15"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</row>
    <row r="334" spans="5:119" ht="15" hidden="1" customHeight="1" x14ac:dyDescent="0.15"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</row>
    <row r="335" spans="5:119" ht="15" hidden="1" customHeight="1" x14ac:dyDescent="0.15"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</row>
    <row r="336" spans="5:119" ht="15" hidden="1" customHeight="1" x14ac:dyDescent="0.15"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</row>
    <row r="337" spans="5:89" ht="15" hidden="1" customHeight="1" x14ac:dyDescent="0.15"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</row>
    <row r="338" spans="5:89" ht="15" hidden="1" customHeight="1" x14ac:dyDescent="0.15"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</row>
    <row r="339" spans="5:89" ht="15" hidden="1" customHeight="1" x14ac:dyDescent="0.1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</row>
    <row r="340" spans="5:89" ht="15" hidden="1" customHeight="1" x14ac:dyDescent="0.15"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</row>
    <row r="341" spans="5:89" ht="15" hidden="1" customHeight="1" x14ac:dyDescent="0.15"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</row>
    <row r="342" spans="5:89" ht="15" hidden="1" customHeight="1" x14ac:dyDescent="0.15"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</row>
    <row r="343" spans="5:89" ht="15" hidden="1" customHeight="1" x14ac:dyDescent="0.15"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</row>
    <row r="344" spans="5:89" ht="15" hidden="1" customHeight="1" x14ac:dyDescent="0.15"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</row>
    <row r="345" spans="5:89" ht="15" hidden="1" customHeight="1" x14ac:dyDescent="0.15"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</row>
    <row r="346" spans="5:89" ht="15" hidden="1" customHeight="1" x14ac:dyDescent="0.15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</row>
    <row r="347" spans="5:89" ht="15" hidden="1" customHeight="1" x14ac:dyDescent="0.15"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</row>
    <row r="348" spans="5:89" ht="15" hidden="1" customHeight="1" x14ac:dyDescent="0.15"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</row>
    <row r="349" spans="5:89" ht="15" hidden="1" customHeight="1" x14ac:dyDescent="0.15"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</row>
    <row r="350" spans="5:89" ht="15" hidden="1" customHeight="1" x14ac:dyDescent="0.15"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</row>
    <row r="351" spans="5:89" ht="15" hidden="1" customHeight="1" x14ac:dyDescent="0.15"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</row>
    <row r="352" spans="5:89" ht="15" hidden="1" customHeight="1" x14ac:dyDescent="0.15"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</row>
    <row r="353" spans="5:89" ht="15" hidden="1" customHeight="1" x14ac:dyDescent="0.15"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</row>
    <row r="354" spans="5:89" ht="15" hidden="1" customHeight="1" x14ac:dyDescent="0.15"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</row>
    <row r="355" spans="5:89" ht="15" hidden="1" customHeight="1" x14ac:dyDescent="0.15"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</row>
    <row r="356" spans="5:89" ht="15" hidden="1" customHeight="1" x14ac:dyDescent="0.15"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</row>
    <row r="357" spans="5:89" ht="15" hidden="1" customHeight="1" x14ac:dyDescent="0.15"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</row>
    <row r="358" spans="5:89" ht="15" hidden="1" customHeight="1" x14ac:dyDescent="0.15"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</row>
    <row r="359" spans="5:89" ht="15" hidden="1" customHeight="1" x14ac:dyDescent="0.15"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</row>
    <row r="360" spans="5:89" ht="15" hidden="1" customHeight="1" x14ac:dyDescent="0.15"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</row>
    <row r="361" spans="5:89" ht="15" hidden="1" customHeight="1" x14ac:dyDescent="0.15"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</row>
    <row r="362" spans="5:89" ht="15" hidden="1" customHeight="1" x14ac:dyDescent="0.15"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</row>
    <row r="363" spans="5:89" ht="15" hidden="1" customHeight="1" x14ac:dyDescent="0.15"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</row>
    <row r="364" spans="5:89" ht="15" hidden="1" customHeight="1" x14ac:dyDescent="0.15"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</row>
    <row r="365" spans="5:89" ht="15" hidden="1" customHeight="1" x14ac:dyDescent="0.15"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</row>
    <row r="366" spans="5:89" ht="15" hidden="1" customHeight="1" x14ac:dyDescent="0.15"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</row>
    <row r="367" spans="5:89" ht="15" hidden="1" customHeight="1" x14ac:dyDescent="0.15"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</row>
    <row r="368" spans="5:89" ht="15" hidden="1" customHeight="1" x14ac:dyDescent="0.15"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</row>
    <row r="369" spans="5:89" ht="15" hidden="1" customHeight="1" x14ac:dyDescent="0.15"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</row>
    <row r="370" spans="5:89" ht="15" hidden="1" customHeight="1" x14ac:dyDescent="0.15"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</row>
    <row r="371" spans="5:89" ht="15" hidden="1" customHeight="1" x14ac:dyDescent="0.15"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</row>
    <row r="372" spans="5:89" ht="15" hidden="1" customHeight="1" x14ac:dyDescent="0.15"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</row>
    <row r="373" spans="5:89" ht="15" hidden="1" customHeight="1" x14ac:dyDescent="0.15"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</row>
    <row r="374" spans="5:89" ht="15" hidden="1" customHeight="1" x14ac:dyDescent="0.15"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</row>
    <row r="375" spans="5:89" ht="15" hidden="1" customHeight="1" x14ac:dyDescent="0.15"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</row>
    <row r="376" spans="5:89" ht="15" hidden="1" customHeight="1" x14ac:dyDescent="0.15"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</row>
    <row r="377" spans="5:89" ht="15" hidden="1" customHeight="1" x14ac:dyDescent="0.15"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</row>
    <row r="378" spans="5:89" ht="15" hidden="1" customHeight="1" x14ac:dyDescent="0.15"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</row>
    <row r="379" spans="5:89" ht="15" hidden="1" customHeight="1" x14ac:dyDescent="0.15"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</row>
    <row r="380" spans="5:89" ht="15" hidden="1" customHeight="1" x14ac:dyDescent="0.15"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</row>
    <row r="381" spans="5:89" ht="15" hidden="1" customHeight="1" x14ac:dyDescent="0.15"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</row>
    <row r="382" spans="5:89" ht="15" hidden="1" customHeight="1" x14ac:dyDescent="0.15"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</row>
    <row r="383" spans="5:89" ht="15" hidden="1" customHeight="1" x14ac:dyDescent="0.15"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</row>
    <row r="384" spans="5:89" ht="15" hidden="1" customHeight="1" x14ac:dyDescent="0.15"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</row>
    <row r="385" spans="5:89" ht="8.1" hidden="1" customHeight="1" x14ac:dyDescent="0.15"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</row>
    <row r="386" spans="5:89" ht="8.1" hidden="1" customHeight="1" x14ac:dyDescent="0.15"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</row>
    <row r="387" spans="5:89" ht="8.1" hidden="1" customHeight="1" x14ac:dyDescent="0.15"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</row>
    <row r="388" spans="5:89" ht="8.1" hidden="1" customHeight="1" x14ac:dyDescent="0.15"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</row>
    <row r="389" spans="5:89" ht="8.1" hidden="1" customHeight="1" x14ac:dyDescent="0.15"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</row>
    <row r="390" spans="5:89" ht="8.1" hidden="1" customHeight="1" x14ac:dyDescent="0.15"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</row>
    <row r="391" spans="5:89" ht="8.1" hidden="1" customHeight="1" x14ac:dyDescent="0.15"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</row>
    <row r="392" spans="5:89" ht="8.1" hidden="1" customHeight="1" x14ac:dyDescent="0.15"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</row>
    <row r="393" spans="5:89" ht="8.1" hidden="1" customHeight="1" x14ac:dyDescent="0.15"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</row>
    <row r="394" spans="5:89" ht="8.1" hidden="1" customHeight="1" x14ac:dyDescent="0.15"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</row>
    <row r="395" spans="5:89" ht="8.1" hidden="1" customHeight="1" x14ac:dyDescent="0.15"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</row>
    <row r="396" spans="5:89" ht="8.1" hidden="1" customHeight="1" x14ac:dyDescent="0.15"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</row>
    <row r="397" spans="5:89" ht="8.1" hidden="1" customHeight="1" x14ac:dyDescent="0.15"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</row>
    <row r="398" spans="5:89" ht="8.1" hidden="1" customHeight="1" x14ac:dyDescent="0.15"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</row>
    <row r="399" spans="5:89" ht="8.1" hidden="1" customHeight="1" x14ac:dyDescent="0.15"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</row>
    <row r="400" spans="5:89" ht="8.1" hidden="1" customHeight="1" x14ac:dyDescent="0.15"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</row>
    <row r="401" spans="5:89" ht="8.1" hidden="1" customHeight="1" x14ac:dyDescent="0.15"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</row>
    <row r="402" spans="5:89" ht="8.1" hidden="1" customHeight="1" x14ac:dyDescent="0.15"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</row>
    <row r="403" spans="5:89" ht="8.1" hidden="1" customHeight="1" x14ac:dyDescent="0.15"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</row>
    <row r="404" spans="5:89" ht="8.1" hidden="1" customHeight="1" x14ac:dyDescent="0.15"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</row>
    <row r="405" spans="5:89" ht="8.1" hidden="1" customHeight="1" x14ac:dyDescent="0.15"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</row>
    <row r="406" spans="5:89" ht="8.1" hidden="1" customHeight="1" x14ac:dyDescent="0.15"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</row>
    <row r="407" spans="5:89" ht="8.1" hidden="1" customHeight="1" x14ac:dyDescent="0.15"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</row>
    <row r="408" spans="5:89" ht="8.1" hidden="1" customHeight="1" x14ac:dyDescent="0.15"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</row>
    <row r="409" spans="5:89" ht="8.1" hidden="1" customHeight="1" x14ac:dyDescent="0.15"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</row>
    <row r="410" spans="5:89" ht="8.1" hidden="1" customHeight="1" x14ac:dyDescent="0.15"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</row>
    <row r="411" spans="5:89" ht="8.1" hidden="1" customHeight="1" x14ac:dyDescent="0.15"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</row>
    <row r="412" spans="5:89" ht="8.1" hidden="1" customHeight="1" x14ac:dyDescent="0.15"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</row>
    <row r="413" spans="5:89" ht="8.1" hidden="1" customHeight="1" x14ac:dyDescent="0.15"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</row>
    <row r="414" spans="5:89" ht="8.1" hidden="1" customHeight="1" x14ac:dyDescent="0.15"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</row>
    <row r="415" spans="5:89" ht="8.1" hidden="1" customHeight="1" x14ac:dyDescent="0.15"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</row>
    <row r="416" spans="5:89" ht="8.1" hidden="1" customHeight="1" x14ac:dyDescent="0.15"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</row>
    <row r="417" spans="5:89" ht="8.1" hidden="1" customHeight="1" x14ac:dyDescent="0.15"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</row>
    <row r="418" spans="5:89" ht="8.1" hidden="1" customHeight="1" x14ac:dyDescent="0.15"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</row>
    <row r="419" spans="5:89" ht="8.1" hidden="1" customHeight="1" x14ac:dyDescent="0.15"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</row>
    <row r="420" spans="5:89" ht="8.1" hidden="1" customHeight="1" x14ac:dyDescent="0.15"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</row>
    <row r="421" spans="5:89" ht="8.1" hidden="1" customHeight="1" x14ac:dyDescent="0.15"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</row>
    <row r="422" spans="5:89" ht="8.1" hidden="1" customHeight="1" x14ac:dyDescent="0.15"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</row>
    <row r="423" spans="5:89" ht="8.1" hidden="1" customHeight="1" x14ac:dyDescent="0.15"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</row>
    <row r="424" spans="5:89" ht="8.1" hidden="1" customHeight="1" x14ac:dyDescent="0.15"/>
    <row r="425" spans="5:89" ht="8.1" hidden="1" customHeight="1" x14ac:dyDescent="0.15"/>
    <row r="426" spans="5:89" ht="8.1" hidden="1" customHeight="1" x14ac:dyDescent="0.15"/>
    <row r="427" spans="5:89" ht="8.1" hidden="1" customHeight="1" x14ac:dyDescent="0.15"/>
    <row r="428" spans="5:89" ht="8.1" hidden="1" customHeight="1" x14ac:dyDescent="0.15"/>
    <row r="429" spans="5:89" ht="8.1" hidden="1" customHeight="1" x14ac:dyDescent="0.15"/>
    <row r="430" spans="5:89" ht="8.1" hidden="1" customHeight="1" x14ac:dyDescent="0.15"/>
    <row r="431" spans="5:89" ht="8.1" hidden="1" customHeight="1" x14ac:dyDescent="0.15"/>
    <row r="432" spans="5:89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  <row r="861" ht="8.1" hidden="1" customHeight="1" x14ac:dyDescent="0.15"/>
    <row r="862" ht="8.1" hidden="1" customHeight="1" x14ac:dyDescent="0.15"/>
    <row r="863" ht="8.1" hidden="1" customHeight="1" x14ac:dyDescent="0.15"/>
    <row r="864" ht="8.1" hidden="1" customHeight="1" x14ac:dyDescent="0.15"/>
    <row r="865" ht="8.1" hidden="1" customHeight="1" x14ac:dyDescent="0.15"/>
    <row r="866" ht="8.1" hidden="1" customHeight="1" x14ac:dyDescent="0.15"/>
    <row r="867" ht="8.1" hidden="1" customHeight="1" x14ac:dyDescent="0.15"/>
    <row r="868" ht="8.1" hidden="1" customHeight="1" x14ac:dyDescent="0.15"/>
    <row r="869" ht="8.1" hidden="1" customHeight="1" x14ac:dyDescent="0.15"/>
    <row r="870" ht="8.1" hidden="1" customHeight="1" x14ac:dyDescent="0.15"/>
    <row r="871" ht="8.1" hidden="1" customHeight="1" x14ac:dyDescent="0.15"/>
    <row r="872" ht="8.1" hidden="1" customHeight="1" x14ac:dyDescent="0.15"/>
    <row r="873" ht="8.1" hidden="1" customHeight="1" x14ac:dyDescent="0.15"/>
    <row r="874" ht="8.1" hidden="1" customHeight="1" x14ac:dyDescent="0.15"/>
    <row r="875" ht="8.1" hidden="1" customHeight="1" x14ac:dyDescent="0.15"/>
    <row r="876" ht="8.1" hidden="1" customHeight="1" x14ac:dyDescent="0.15"/>
    <row r="877" ht="8.1" hidden="1" customHeight="1" x14ac:dyDescent="0.15"/>
    <row r="878" ht="8.1" hidden="1" customHeight="1" x14ac:dyDescent="0.15"/>
    <row r="879" ht="8.1" hidden="1" customHeight="1" x14ac:dyDescent="0.15"/>
    <row r="880" ht="8.1" hidden="1" customHeight="1" x14ac:dyDescent="0.15"/>
    <row r="881" ht="8.1" hidden="1" customHeight="1" x14ac:dyDescent="0.15"/>
    <row r="882" ht="8.1" hidden="1" customHeight="1" x14ac:dyDescent="0.15"/>
    <row r="883" ht="8.1" hidden="1" customHeight="1" x14ac:dyDescent="0.15"/>
    <row r="884" ht="8.1" hidden="1" customHeight="1" x14ac:dyDescent="0.15"/>
    <row r="885" ht="8.1" hidden="1" customHeight="1" x14ac:dyDescent="0.15"/>
    <row r="886" ht="8.1" hidden="1" customHeight="1" x14ac:dyDescent="0.15"/>
    <row r="887" ht="8.1" hidden="1" customHeight="1" x14ac:dyDescent="0.15"/>
    <row r="888" ht="8.1" hidden="1" customHeight="1" x14ac:dyDescent="0.15"/>
    <row r="889" ht="8.1" hidden="1" customHeight="1" x14ac:dyDescent="0.15"/>
    <row r="890" ht="8.1" hidden="1" customHeight="1" x14ac:dyDescent="0.15"/>
    <row r="891" ht="8.1" hidden="1" customHeight="1" x14ac:dyDescent="0.15"/>
    <row r="892" ht="8.1" hidden="1" customHeight="1" x14ac:dyDescent="0.15"/>
    <row r="893" ht="8.1" hidden="1" customHeight="1" x14ac:dyDescent="0.15"/>
    <row r="894" ht="8.1" hidden="1" customHeight="1" x14ac:dyDescent="0.15"/>
    <row r="895" ht="8.1" hidden="1" customHeight="1" x14ac:dyDescent="0.15"/>
    <row r="896" ht="8.1" hidden="1" customHeight="1" x14ac:dyDescent="0.15"/>
    <row r="897" ht="8.1" hidden="1" customHeight="1" x14ac:dyDescent="0.15"/>
    <row r="898" ht="8.1" hidden="1" customHeight="1" x14ac:dyDescent="0.15"/>
    <row r="899" ht="8.1" hidden="1" customHeight="1" x14ac:dyDescent="0.15"/>
    <row r="900" ht="8.1" hidden="1" customHeight="1" x14ac:dyDescent="0.15"/>
    <row r="901" ht="8.1" hidden="1" customHeight="1" x14ac:dyDescent="0.15"/>
    <row r="902" ht="8.1" hidden="1" customHeight="1" x14ac:dyDescent="0.15"/>
    <row r="903" ht="8.1" hidden="1" customHeight="1" x14ac:dyDescent="0.15"/>
    <row r="904" ht="8.1" hidden="1" customHeight="1" x14ac:dyDescent="0.15"/>
    <row r="905" ht="8.1" hidden="1" customHeight="1" x14ac:dyDescent="0.15"/>
    <row r="906" ht="8.1" hidden="1" customHeight="1" x14ac:dyDescent="0.15"/>
    <row r="907" ht="8.1" hidden="1" customHeight="1" x14ac:dyDescent="0.15"/>
    <row r="908" ht="8.1" hidden="1" customHeight="1" x14ac:dyDescent="0.15"/>
    <row r="909" ht="8.1" hidden="1" customHeight="1" x14ac:dyDescent="0.15"/>
    <row r="910" ht="8.1" hidden="1" customHeight="1" x14ac:dyDescent="0.15"/>
    <row r="911" ht="8.1" hidden="1" customHeight="1" x14ac:dyDescent="0.15"/>
    <row r="912" ht="8.1" hidden="1" customHeight="1" x14ac:dyDescent="0.15"/>
    <row r="913" ht="8.1" hidden="1" customHeight="1" x14ac:dyDescent="0.15"/>
    <row r="914" ht="8.1" hidden="1" customHeight="1" x14ac:dyDescent="0.15"/>
    <row r="915" ht="8.1" hidden="1" customHeight="1" x14ac:dyDescent="0.15"/>
    <row r="916" ht="8.1" hidden="1" customHeight="1" x14ac:dyDescent="0.15"/>
    <row r="917" ht="8.1" hidden="1" customHeight="1" x14ac:dyDescent="0.15"/>
    <row r="918" ht="8.1" hidden="1" customHeight="1" x14ac:dyDescent="0.15"/>
    <row r="919" ht="8.1" hidden="1" customHeight="1" x14ac:dyDescent="0.15"/>
    <row r="920" ht="8.1" hidden="1" customHeight="1" x14ac:dyDescent="0.15"/>
    <row r="921" ht="8.1" hidden="1" customHeight="1" x14ac:dyDescent="0.15"/>
    <row r="922" ht="8.1" hidden="1" customHeight="1" x14ac:dyDescent="0.15"/>
    <row r="923" ht="8.1" hidden="1" customHeight="1" x14ac:dyDescent="0.15"/>
    <row r="924" ht="8.1" hidden="1" customHeight="1" x14ac:dyDescent="0.15"/>
    <row r="925" ht="8.1" hidden="1" customHeight="1" x14ac:dyDescent="0.15"/>
    <row r="926" ht="8.1" hidden="1" customHeight="1" x14ac:dyDescent="0.15"/>
    <row r="927" ht="8.1" hidden="1" customHeight="1" x14ac:dyDescent="0.15"/>
    <row r="928" ht="8.1" hidden="1" customHeight="1" x14ac:dyDescent="0.15"/>
    <row r="929" ht="8.1" hidden="1" customHeight="1" x14ac:dyDescent="0.15"/>
    <row r="930" ht="8.1" hidden="1" customHeight="1" x14ac:dyDescent="0.15"/>
    <row r="931" ht="8.1" hidden="1" customHeight="1" x14ac:dyDescent="0.15"/>
    <row r="932" ht="8.1" hidden="1" customHeight="1" x14ac:dyDescent="0.15"/>
    <row r="933" ht="8.1" hidden="1" customHeight="1" x14ac:dyDescent="0.15"/>
    <row r="934" ht="8.1" hidden="1" customHeight="1" x14ac:dyDescent="0.15"/>
    <row r="935" ht="8.1" hidden="1" customHeight="1" x14ac:dyDescent="0.15"/>
    <row r="936" ht="8.1" hidden="1" customHeight="1" x14ac:dyDescent="0.15"/>
    <row r="937" ht="8.1" hidden="1" customHeight="1" x14ac:dyDescent="0.15"/>
    <row r="938" ht="8.1" hidden="1" customHeight="1" x14ac:dyDescent="0.15"/>
    <row r="939" ht="8.1" hidden="1" customHeight="1" x14ac:dyDescent="0.15"/>
    <row r="940" ht="8.1" hidden="1" customHeight="1" x14ac:dyDescent="0.15"/>
    <row r="941" ht="8.1" hidden="1" customHeight="1" x14ac:dyDescent="0.15"/>
    <row r="942" ht="8.1" hidden="1" customHeight="1" x14ac:dyDescent="0.15"/>
    <row r="943" ht="8.1" hidden="1" customHeight="1" x14ac:dyDescent="0.15"/>
    <row r="944" ht="8.1" hidden="1" customHeight="1" x14ac:dyDescent="0.15"/>
    <row r="945" ht="8.1" hidden="1" customHeight="1" x14ac:dyDescent="0.15"/>
    <row r="946" ht="8.1" hidden="1" customHeight="1" x14ac:dyDescent="0.15"/>
    <row r="947" ht="8.1" hidden="1" customHeight="1" x14ac:dyDescent="0.15"/>
    <row r="948" ht="8.1" hidden="1" customHeight="1" x14ac:dyDescent="0.15"/>
    <row r="949" ht="8.1" hidden="1" customHeight="1" x14ac:dyDescent="0.15"/>
    <row r="950" ht="8.1" hidden="1" customHeight="1" x14ac:dyDescent="0.15"/>
    <row r="951" ht="8.1" hidden="1" customHeight="1" x14ac:dyDescent="0.15"/>
    <row r="952" ht="8.1" hidden="1" customHeight="1" x14ac:dyDescent="0.15"/>
    <row r="953" ht="8.1" hidden="1" customHeight="1" x14ac:dyDescent="0.15"/>
    <row r="954" ht="8.1" hidden="1" customHeight="1" x14ac:dyDescent="0.15"/>
    <row r="955" ht="8.1" hidden="1" customHeight="1" x14ac:dyDescent="0.15"/>
    <row r="956" ht="8.1" hidden="1" customHeight="1" x14ac:dyDescent="0.15"/>
    <row r="957" ht="8.1" hidden="1" customHeight="1" x14ac:dyDescent="0.15"/>
    <row r="958" ht="8.1" hidden="1" customHeight="1" x14ac:dyDescent="0.15"/>
    <row r="959" ht="8.1" hidden="1" customHeight="1" x14ac:dyDescent="0.15"/>
    <row r="960" ht="8.1" hidden="1" customHeight="1" x14ac:dyDescent="0.15"/>
    <row r="961" ht="8.1" hidden="1" customHeight="1" x14ac:dyDescent="0.15"/>
    <row r="962" ht="8.1" hidden="1" customHeight="1" x14ac:dyDescent="0.15"/>
    <row r="963" ht="8.1" hidden="1" customHeight="1" x14ac:dyDescent="0.15"/>
    <row r="964" ht="8.1" hidden="1" customHeight="1" x14ac:dyDescent="0.15"/>
    <row r="965" ht="8.1" hidden="1" customHeight="1" x14ac:dyDescent="0.15"/>
    <row r="966" ht="8.1" hidden="1" customHeight="1" x14ac:dyDescent="0.15"/>
    <row r="967" ht="8.1" hidden="1" customHeight="1" x14ac:dyDescent="0.15"/>
    <row r="968" ht="8.1" hidden="1" customHeight="1" x14ac:dyDescent="0.15"/>
    <row r="969" ht="8.1" hidden="1" customHeight="1" x14ac:dyDescent="0.15"/>
    <row r="970" ht="8.1" hidden="1" customHeight="1" x14ac:dyDescent="0.15"/>
    <row r="971" ht="8.1" hidden="1" customHeight="1" x14ac:dyDescent="0.15"/>
    <row r="972" ht="8.1" hidden="1" customHeight="1" x14ac:dyDescent="0.15"/>
    <row r="973" ht="8.1" hidden="1" customHeight="1" x14ac:dyDescent="0.15"/>
    <row r="974" ht="8.1" hidden="1" customHeight="1" x14ac:dyDescent="0.15"/>
    <row r="975" ht="8.1" hidden="1" customHeight="1" x14ac:dyDescent="0.15"/>
    <row r="976" ht="8.1" hidden="1" customHeight="1" x14ac:dyDescent="0.15"/>
    <row r="977" ht="8.1" hidden="1" customHeight="1" x14ac:dyDescent="0.15"/>
    <row r="978" ht="8.1" hidden="1" customHeight="1" x14ac:dyDescent="0.15"/>
    <row r="979" ht="8.1" hidden="1" customHeight="1" x14ac:dyDescent="0.15"/>
    <row r="980" ht="8.1" hidden="1" customHeight="1" x14ac:dyDescent="0.15"/>
    <row r="981" ht="8.1" hidden="1" customHeight="1" x14ac:dyDescent="0.15"/>
    <row r="982" ht="8.1" hidden="1" customHeight="1" x14ac:dyDescent="0.15"/>
    <row r="983" ht="8.1" hidden="1" customHeight="1" x14ac:dyDescent="0.15"/>
    <row r="984" ht="8.1" hidden="1" customHeight="1" x14ac:dyDescent="0.15"/>
    <row r="985" ht="8.1" hidden="1" customHeight="1" x14ac:dyDescent="0.15"/>
    <row r="986" ht="8.1" hidden="1" customHeight="1" x14ac:dyDescent="0.15"/>
    <row r="987" ht="8.1" hidden="1" customHeight="1" x14ac:dyDescent="0.15"/>
    <row r="988" ht="8.1" hidden="1" customHeight="1" x14ac:dyDescent="0.15"/>
    <row r="989" ht="8.1" hidden="1" customHeight="1" x14ac:dyDescent="0.15"/>
    <row r="990" ht="8.1" hidden="1" customHeight="1" x14ac:dyDescent="0.15"/>
    <row r="991" ht="8.1" hidden="1" customHeight="1" x14ac:dyDescent="0.15"/>
    <row r="992" ht="8.1" hidden="1" customHeight="1" x14ac:dyDescent="0.15"/>
    <row r="993" ht="8.1" hidden="1" customHeight="1" x14ac:dyDescent="0.15"/>
    <row r="994" ht="8.1" hidden="1" customHeight="1" x14ac:dyDescent="0.15"/>
  </sheetData>
  <sheetProtection algorithmName="SHA-512" hashValue="KwGabeSW73e48VNP9xePVa6thxnl5Fp63pGUM9m5rSIDgxnvhdxuQQyBCnFd3vNMFr2GTEksl4GbG2UOQrojYA==" saltValue="KacG+bIVsrTGULt7qDRV0Q==" spinCount="100000" sheet="1" formatCells="0"/>
  <mergeCells count="311">
    <mergeCell ref="DD221:DD224"/>
    <mergeCell ref="DD225:DD228"/>
    <mergeCell ref="DD229:DD232"/>
    <mergeCell ref="DD233:DD236"/>
    <mergeCell ref="DD237:DD240"/>
    <mergeCell ref="N107:R109"/>
    <mergeCell ref="CL53:DA54"/>
    <mergeCell ref="CB55:CF63"/>
    <mergeCell ref="CG55:CK63"/>
    <mergeCell ref="CL55:DA63"/>
    <mergeCell ref="BH55:BN56"/>
    <mergeCell ref="BI57:BM58"/>
    <mergeCell ref="BN57:BP58"/>
    <mergeCell ref="BQ57:BS58"/>
    <mergeCell ref="BH59:BN60"/>
    <mergeCell ref="BI61:BM62"/>
    <mergeCell ref="CG53:CK54"/>
    <mergeCell ref="BW55:CA63"/>
    <mergeCell ref="CB53:CF54"/>
    <mergeCell ref="CL98:DA132"/>
    <mergeCell ref="AK60:BG61"/>
    <mergeCell ref="AK62:BG63"/>
    <mergeCell ref="X55:AJ63"/>
    <mergeCell ref="M55:W63"/>
    <mergeCell ref="CL64:DA65"/>
    <mergeCell ref="CG64:CK65"/>
    <mergeCell ref="BH66:BV69"/>
    <mergeCell ref="BW64:CA65"/>
    <mergeCell ref="BW89:CA97"/>
    <mergeCell ref="CG66:CK69"/>
    <mergeCell ref="BW66:CA69"/>
    <mergeCell ref="BT116:BU117"/>
    <mergeCell ref="BN113:BS114"/>
    <mergeCell ref="CG79:CK82"/>
    <mergeCell ref="BH70:BV71"/>
    <mergeCell ref="BI93:BM94"/>
    <mergeCell ref="BN90:BS91"/>
    <mergeCell ref="BH83:BV88"/>
    <mergeCell ref="BT90:BU91"/>
    <mergeCell ref="CB112:CF118"/>
    <mergeCell ref="CG112:CK118"/>
    <mergeCell ref="BN109:BS110"/>
    <mergeCell ref="BW79:CA82"/>
    <mergeCell ref="CB79:CF82"/>
    <mergeCell ref="CL66:DA69"/>
    <mergeCell ref="CL79:DA82"/>
    <mergeCell ref="CL70:DA78"/>
    <mergeCell ref="CB33:CF37"/>
    <mergeCell ref="AM51:BB52"/>
    <mergeCell ref="BR72:BT73"/>
    <mergeCell ref="AK64:BG65"/>
    <mergeCell ref="BQ61:BS62"/>
    <mergeCell ref="BN61:BP62"/>
    <mergeCell ref="BW53:CA54"/>
    <mergeCell ref="CG23:CK27"/>
    <mergeCell ref="AK23:BG27"/>
    <mergeCell ref="BH23:BV27"/>
    <mergeCell ref="CB23:CF27"/>
    <mergeCell ref="BT57:BV58"/>
    <mergeCell ref="BT61:BV62"/>
    <mergeCell ref="AK66:BG69"/>
    <mergeCell ref="CB49:CF52"/>
    <mergeCell ref="BW49:CA52"/>
    <mergeCell ref="CB38:CF40"/>
    <mergeCell ref="AK70:BG74"/>
    <mergeCell ref="CG49:CK52"/>
    <mergeCell ref="M64:W65"/>
    <mergeCell ref="X64:AJ69"/>
    <mergeCell ref="X77:AJ78"/>
    <mergeCell ref="X70:AJ74"/>
    <mergeCell ref="CB66:CF69"/>
    <mergeCell ref="M53:W54"/>
    <mergeCell ref="M66:W69"/>
    <mergeCell ref="X46:AJ48"/>
    <mergeCell ref="AS42:AV44"/>
    <mergeCell ref="E3:CK4"/>
    <mergeCell ref="F10:O11"/>
    <mergeCell ref="P10:P11"/>
    <mergeCell ref="F12:O13"/>
    <mergeCell ref="Q12:AN13"/>
    <mergeCell ref="P12:P13"/>
    <mergeCell ref="BN10:CK11"/>
    <mergeCell ref="AQ12:AU13"/>
    <mergeCell ref="T5:AG6"/>
    <mergeCell ref="AH5:AU6"/>
    <mergeCell ref="AV5:BI6"/>
    <mergeCell ref="BJ5:BU6"/>
    <mergeCell ref="BV5:BW6"/>
    <mergeCell ref="AV12:AV13"/>
    <mergeCell ref="AW12:BM13"/>
    <mergeCell ref="Q10:AN11"/>
    <mergeCell ref="AK18:BG22"/>
    <mergeCell ref="BW33:CA37"/>
    <mergeCell ref="BW38:CA40"/>
    <mergeCell ref="CB46:CF48"/>
    <mergeCell ref="CG41:CK45"/>
    <mergeCell ref="AN42:AR44"/>
    <mergeCell ref="CG46:CK48"/>
    <mergeCell ref="BH46:BV48"/>
    <mergeCell ref="BW46:CA48"/>
    <mergeCell ref="BP42:BU44"/>
    <mergeCell ref="BL42:BO44"/>
    <mergeCell ref="AW42:BE44"/>
    <mergeCell ref="BW41:CA45"/>
    <mergeCell ref="CB41:CF45"/>
    <mergeCell ref="CG33:CK37"/>
    <mergeCell ref="BH33:BV37"/>
    <mergeCell ref="BH38:BV40"/>
    <mergeCell ref="AK28:BG30"/>
    <mergeCell ref="AK38:BG40"/>
    <mergeCell ref="BW23:CA27"/>
    <mergeCell ref="AK31:AR32"/>
    <mergeCell ref="BW28:CA32"/>
    <mergeCell ref="BH28:BU30"/>
    <mergeCell ref="CG38:CK40"/>
    <mergeCell ref="AK53:BG54"/>
    <mergeCell ref="AK46:BG48"/>
    <mergeCell ref="CB64:CF65"/>
    <mergeCell ref="BN99:BS100"/>
    <mergeCell ref="BW105:CA111"/>
    <mergeCell ref="G64:L69"/>
    <mergeCell ref="BT113:BU114"/>
    <mergeCell ref="BI116:BM117"/>
    <mergeCell ref="BN116:BS117"/>
    <mergeCell ref="AK98:BG104"/>
    <mergeCell ref="BH79:BU82"/>
    <mergeCell ref="BT93:BU94"/>
    <mergeCell ref="X79:AJ82"/>
    <mergeCell ref="N100:R102"/>
    <mergeCell ref="S100:U102"/>
    <mergeCell ref="AK83:BG88"/>
    <mergeCell ref="M89:W92"/>
    <mergeCell ref="X89:AJ97"/>
    <mergeCell ref="M83:W88"/>
    <mergeCell ref="M70:W78"/>
    <mergeCell ref="M79:W82"/>
    <mergeCell ref="AU95:AZ96"/>
    <mergeCell ref="AK79:BG82"/>
    <mergeCell ref="BH75:BV78"/>
    <mergeCell ref="G53:L63"/>
    <mergeCell ref="G46:L52"/>
    <mergeCell ref="M49:W52"/>
    <mergeCell ref="X49:AJ52"/>
    <mergeCell ref="BH218:CA220"/>
    <mergeCell ref="M119:W121"/>
    <mergeCell ref="CG28:CK32"/>
    <mergeCell ref="BW112:CA118"/>
    <mergeCell ref="BW119:CA125"/>
    <mergeCell ref="AK112:BG118"/>
    <mergeCell ref="X28:AJ32"/>
    <mergeCell ref="BI31:BS32"/>
    <mergeCell ref="BH53:BV54"/>
    <mergeCell ref="AK49:BG50"/>
    <mergeCell ref="BL45:BS45"/>
    <mergeCell ref="X53:AJ54"/>
    <mergeCell ref="AS31:BB32"/>
    <mergeCell ref="X41:AJ45"/>
    <mergeCell ref="X33:AJ37"/>
    <mergeCell ref="AK33:BG37"/>
    <mergeCell ref="X38:AJ40"/>
    <mergeCell ref="AK55:BG59"/>
    <mergeCell ref="BJ49:BQ51"/>
    <mergeCell ref="BR49:BT51"/>
    <mergeCell ref="X229:AJ232"/>
    <mergeCell ref="I233:W236"/>
    <mergeCell ref="AK229:BG232"/>
    <mergeCell ref="G70:L132"/>
    <mergeCell ref="M93:W94"/>
    <mergeCell ref="X83:AJ88"/>
    <mergeCell ref="N95:S96"/>
    <mergeCell ref="X218:AJ220"/>
    <mergeCell ref="BH233:CA236"/>
    <mergeCell ref="BH221:CA224"/>
    <mergeCell ref="AP95:AT96"/>
    <mergeCell ref="BA95:BB96"/>
    <mergeCell ref="X75:AJ76"/>
    <mergeCell ref="AK75:BG78"/>
    <mergeCell ref="BJ72:BQ73"/>
    <mergeCell ref="X237:AJ240"/>
    <mergeCell ref="AK237:BG240"/>
    <mergeCell ref="X233:AJ236"/>
    <mergeCell ref="X98:AJ104"/>
    <mergeCell ref="AK89:BG92"/>
    <mergeCell ref="AU93:AZ94"/>
    <mergeCell ref="BA93:BB94"/>
    <mergeCell ref="AK105:BG111"/>
    <mergeCell ref="X105:AJ111"/>
    <mergeCell ref="AP93:AT94"/>
    <mergeCell ref="AK218:BG220"/>
    <mergeCell ref="X119:AJ125"/>
    <mergeCell ref="X221:AJ224"/>
    <mergeCell ref="E133:CK136"/>
    <mergeCell ref="E216:CK217"/>
    <mergeCell ref="BN120:BS121"/>
    <mergeCell ref="BH120:BM121"/>
    <mergeCell ref="BH127:BM128"/>
    <mergeCell ref="BT127:BU128"/>
    <mergeCell ref="BI130:BM131"/>
    <mergeCell ref="BN127:BS128"/>
    <mergeCell ref="BI123:BM124"/>
    <mergeCell ref="BN130:BS131"/>
    <mergeCell ref="X112:AJ118"/>
    <mergeCell ref="I237:W240"/>
    <mergeCell ref="AK233:BG236"/>
    <mergeCell ref="BH237:CA240"/>
    <mergeCell ref="CB225:CK228"/>
    <mergeCell ref="CB126:CF132"/>
    <mergeCell ref="CG126:CK132"/>
    <mergeCell ref="G142:CH144"/>
    <mergeCell ref="BT130:BU131"/>
    <mergeCell ref="BW126:CA132"/>
    <mergeCell ref="AK225:BG228"/>
    <mergeCell ref="E221:H224"/>
    <mergeCell ref="I221:W224"/>
    <mergeCell ref="I225:W228"/>
    <mergeCell ref="X225:AJ228"/>
    <mergeCell ref="CB218:CK220"/>
    <mergeCell ref="E218:H220"/>
    <mergeCell ref="E225:H228"/>
    <mergeCell ref="E233:H236"/>
    <mergeCell ref="E229:H232"/>
    <mergeCell ref="I229:W232"/>
    <mergeCell ref="E237:H240"/>
    <mergeCell ref="I218:W220"/>
    <mergeCell ref="AK126:BG132"/>
    <mergeCell ref="AK221:BG224"/>
    <mergeCell ref="E18:L22"/>
    <mergeCell ref="M18:W22"/>
    <mergeCell ref="X18:AJ22"/>
    <mergeCell ref="E38:F45"/>
    <mergeCell ref="G38:L45"/>
    <mergeCell ref="E23:F37"/>
    <mergeCell ref="G23:L37"/>
    <mergeCell ref="M33:W37"/>
    <mergeCell ref="M41:W45"/>
    <mergeCell ref="M28:W32"/>
    <mergeCell ref="M38:W40"/>
    <mergeCell ref="X23:AJ27"/>
    <mergeCell ref="M23:W27"/>
    <mergeCell ref="E70:F132"/>
    <mergeCell ref="CB237:CK240"/>
    <mergeCell ref="CG89:CK97"/>
    <mergeCell ref="CB89:CF97"/>
    <mergeCell ref="CB233:CK236"/>
    <mergeCell ref="BW70:CA78"/>
    <mergeCell ref="CG70:CK78"/>
    <mergeCell ref="CB221:CK224"/>
    <mergeCell ref="CG83:CK88"/>
    <mergeCell ref="BW83:CA88"/>
    <mergeCell ref="BW98:CA104"/>
    <mergeCell ref="BH229:CA232"/>
    <mergeCell ref="CB229:CK232"/>
    <mergeCell ref="BH225:CA228"/>
    <mergeCell ref="G145:CH203"/>
    <mergeCell ref="N123:T126"/>
    <mergeCell ref="M111:W113"/>
    <mergeCell ref="N114:V116"/>
    <mergeCell ref="X126:AJ132"/>
    <mergeCell ref="BN123:BS124"/>
    <mergeCell ref="BT123:BU124"/>
    <mergeCell ref="M105:W106"/>
    <mergeCell ref="M98:W99"/>
    <mergeCell ref="AK119:BG125"/>
    <mergeCell ref="E46:F52"/>
    <mergeCell ref="M46:W48"/>
    <mergeCell ref="E53:F63"/>
    <mergeCell ref="E64:F69"/>
    <mergeCell ref="S107:U109"/>
    <mergeCell ref="U123:W126"/>
    <mergeCell ref="CG119:CK125"/>
    <mergeCell ref="BT102:BU103"/>
    <mergeCell ref="BI109:BM110"/>
    <mergeCell ref="BN106:BS107"/>
    <mergeCell ref="BT106:BU107"/>
    <mergeCell ref="BI102:BM103"/>
    <mergeCell ref="BN102:BS103"/>
    <mergeCell ref="BT120:BU121"/>
    <mergeCell ref="BN93:BS94"/>
    <mergeCell ref="CG98:CK104"/>
    <mergeCell ref="CB119:CF125"/>
    <mergeCell ref="BT99:BU100"/>
    <mergeCell ref="BT109:BU110"/>
    <mergeCell ref="T95:W96"/>
    <mergeCell ref="BH90:BM91"/>
    <mergeCell ref="BH99:BM100"/>
    <mergeCell ref="BH106:BM107"/>
    <mergeCell ref="BH113:BM114"/>
    <mergeCell ref="DD218:DD220"/>
    <mergeCell ref="CI14:CK15"/>
    <mergeCell ref="BO14:BV15"/>
    <mergeCell ref="BW14:CH15"/>
    <mergeCell ref="CL23:DA27"/>
    <mergeCell ref="CL28:DA32"/>
    <mergeCell ref="CL38:DA40"/>
    <mergeCell ref="CL41:DA45"/>
    <mergeCell ref="CL46:DA48"/>
    <mergeCell ref="CL49:DA52"/>
    <mergeCell ref="CL33:DA37"/>
    <mergeCell ref="CB105:CF111"/>
    <mergeCell ref="CB98:CF104"/>
    <mergeCell ref="CG105:CK111"/>
    <mergeCell ref="CB83:CF88"/>
    <mergeCell ref="CL83:DA88"/>
    <mergeCell ref="CL89:DA97"/>
    <mergeCell ref="CB28:CF32"/>
    <mergeCell ref="CB70:CF78"/>
    <mergeCell ref="BW18:CK19"/>
    <mergeCell ref="CB20:CF22"/>
    <mergeCell ref="BW20:CA22"/>
    <mergeCell ref="CG20:CK22"/>
    <mergeCell ref="BH18:BV22"/>
  </mergeCells>
  <phoneticPr fontId="20"/>
  <conditionalFormatting sqref="AU93:AZ96">
    <cfRule type="cellIs" dxfId="0" priority="4" stopIfTrue="1" operator="equal">
      <formula>"設定無"</formula>
    </cfRule>
  </conditionalFormatting>
  <dataValidations count="24">
    <dataValidation type="list" allowBlank="1" showInputMessage="1" showErrorMessage="1" sqref="BV79:BV82" xr:uid="{00000000-0002-0000-0000-000000000000}">
      <formula1>$DV$13:$DV$17</formula1>
    </dataValidation>
    <dataValidation imeMode="off" allowBlank="1" showInputMessage="1" showErrorMessage="1" sqref="BN106 BJ44 BK43:BK44 BN116 Q12:AN13 BN102 BN109 BN113 BN90 BN120 BN93 BN99 BN127 BN130 BN123 CK17" xr:uid="{00000000-0002-0000-0000-000001000000}"/>
    <dataValidation type="list" allowBlank="1" showInputMessage="1" showErrorMessage="1" sqref="M129 W129" xr:uid="{00000000-0002-0000-0000-000002000000}">
      <formula1>"　,無負荷上昇,定格負荷下降"</formula1>
    </dataValidation>
    <dataValidation type="list" allowBlank="1" showInputMessage="1" showErrorMessage="1" sqref="DY27" xr:uid="{00000000-0002-0000-0000-000003000000}">
      <formula1>$DY$25:$DY$27</formula1>
    </dataValidation>
    <dataValidation imeMode="halfKatakana" allowBlank="1" showInputMessage="1" showErrorMessage="1" sqref="P12 P10" xr:uid="{00000000-0002-0000-0000-000004000000}"/>
    <dataValidation type="list" allowBlank="1" showInputMessage="1" showErrorMessage="1" sqref="BM11" xr:uid="{00000000-0002-0000-0000-000005000000}">
      <formula1>$DP$315:$DP$319</formula1>
    </dataValidation>
    <dataValidation type="list" allowBlank="1" showInputMessage="1" showErrorMessage="1" sqref="BD9:BG9" xr:uid="{00000000-0002-0000-0000-000006000000}">
      <formula1>$DL$309:$DL$313</formula1>
    </dataValidation>
    <dataValidation type="list" allowBlank="1" showInputMessage="1" showErrorMessage="1" sqref="AW9:BC9" xr:uid="{00000000-0002-0000-0000-000007000000}">
      <formula1>$DL$308:$DL$310</formula1>
    </dataValidation>
    <dataValidation type="list" allowBlank="1" showInputMessage="1" showErrorMessage="1" sqref="BW23:CA27 CB66:CF69 BW38:CA40 BW46:CA48 CG46:CK48 CG38:CK40 CG23:CK27 BW79:CA88 CG79:CK88 BW64:CA69 CG64:CK69 BW53:CA54 CG53:CK54" xr:uid="{00000000-0002-0000-0000-000008000000}">
      <formula1>$DD$18:$DD$19</formula1>
    </dataValidation>
    <dataValidation type="list" allowBlank="1" showInputMessage="1" showErrorMessage="1" sqref="AH5:AU6" xr:uid="{00000000-0002-0000-0000-000009000000}">
      <formula1>$DH$19:$DH$27</formula1>
    </dataValidation>
    <dataValidation type="list" allowBlank="1" showInputMessage="1" showErrorMessage="1" sqref="AW12:BM13" xr:uid="{00000000-0002-0000-0000-00000A000000}">
      <formula1>$DD$65</formula1>
    </dataValidation>
    <dataValidation type="list" allowBlank="1" showInputMessage="1" showErrorMessage="1" sqref="BI31:BS32" xr:uid="{00000000-0002-0000-0000-00000B000000}">
      <formula1>$DD$58:$DD$62</formula1>
    </dataValidation>
    <dataValidation type="list" allowBlank="1" showInputMessage="1" showErrorMessage="1" sqref="X77:AJ78" xr:uid="{00000000-0002-0000-0000-00000C000000}">
      <formula1>$DE$65:$DE$66</formula1>
    </dataValidation>
    <dataValidation type="list" allowBlank="1" showInputMessage="1" showErrorMessage="1" sqref="BH75:BV78" xr:uid="{00000000-0002-0000-0000-00000D000000}">
      <formula1>$DE$65:$DH$65</formula1>
    </dataValidation>
    <dataValidation type="list" allowBlank="1" showInputMessage="1" showErrorMessage="1" sqref="BW33:CA37 CG33:CK37" xr:uid="{00000000-0002-0000-0000-00000E000000}">
      <formula1>$DD$18:$DD$20</formula1>
    </dataValidation>
    <dataValidation type="list" allowBlank="1" showInputMessage="1" showErrorMessage="1" sqref="N123 M124:M126" xr:uid="{00000000-0002-0000-0000-00000F000000}">
      <formula1>$DD$32:$DD$37</formula1>
    </dataValidation>
    <dataValidation type="list" allowBlank="1" showInputMessage="1" showErrorMessage="1" sqref="N114:V116" xr:uid="{00000000-0002-0000-0000-000010000000}">
      <formula1>$DD$70:$DD$72</formula1>
    </dataValidation>
    <dataValidation type="list" allowBlank="1" showInputMessage="1" showErrorMessage="1" sqref="N95:S96" xr:uid="{00000000-0002-0000-0000-000011000000}">
      <formula1>$DD$76:$DD$77</formula1>
    </dataValidation>
    <dataValidation type="list" allowBlank="1" showInputMessage="1" showErrorMessage="1" sqref="E221:H240" xr:uid="{61B015E0-B0C3-4C2D-B699-479DCCE85FF2}">
      <formula1>$DE$219:$DE$224</formula1>
    </dataValidation>
    <dataValidation type="list" allowBlank="1" showInputMessage="1" showErrorMessage="1" sqref="X221:AJ224" xr:uid="{2300DCF1-58DD-40CD-BF77-D7AFC047C5A3}">
      <formula1>$DF$227:$DF$230</formula1>
    </dataValidation>
    <dataValidation type="list" allowBlank="1" showInputMessage="1" showErrorMessage="1" sqref="X225:AJ228" xr:uid="{8FFC5A49-1A14-4EE0-810D-74233F847F67}">
      <formula1>$DG$227:$DG$230</formula1>
    </dataValidation>
    <dataValidation type="list" allowBlank="1" showInputMessage="1" showErrorMessage="1" sqref="X229:AJ232" xr:uid="{9605F522-3B04-4BF6-AB53-90850D43799A}">
      <formula1>$DH$227:$DH$230</formula1>
    </dataValidation>
    <dataValidation type="list" allowBlank="1" showInputMessage="1" showErrorMessage="1" sqref="X233:AJ236" xr:uid="{F583E85F-8992-4CA5-94AC-8E739E413649}">
      <formula1>$DI$227:$DI$230</formula1>
    </dataValidation>
    <dataValidation type="list" allowBlank="1" showInputMessage="1" showErrorMessage="1" sqref="X237:AJ240" xr:uid="{2256B993-28CF-4B26-9536-0FAD98D08C9F}">
      <formula1>$DJ$227:$DJ$230</formula1>
    </dataValidation>
  </dataValidations>
  <printOptions horizontalCentered="1"/>
  <pageMargins left="0.51" right="0.31" top="0.31" bottom="0.31" header="0.24" footer="0.1"/>
  <pageSetup paperSize="9" scale="82" fitToHeight="0" orientation="portrait" r:id="rId1"/>
  <headerFooter alignWithMargins="0">
    <oddFooter>&amp;C版権所有：日本オーチス・エレベータ株式会社</oddFooter>
  </headerFooter>
  <rowBreaks count="1" manualBreakCount="1">
    <brk id="136" min="4" max="8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2BAFB8339BF843A0965AB38A96074D" ma:contentTypeVersion="18" ma:contentTypeDescription="新しいドキュメントを作成します。" ma:contentTypeScope="" ma:versionID="22909809b5a24928278755fc4ce0c4a4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e9f3074287f044aad150e6cbcc0b1606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B7A6A-AF76-4454-9C2A-0646DE791D78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customXml/itemProps2.xml><?xml version="1.0" encoding="utf-8"?>
<ds:datastoreItem xmlns:ds="http://schemas.openxmlformats.org/officeDocument/2006/customXml" ds:itemID="{0D8BAB70-838B-4543-9EC2-AE211DC34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2A3A1-2FF6-45CC-84FD-D5BD34A91D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UCMP-B3_Ver.4_S</vt:lpstr>
      <vt:lpstr>'UCMP-B3_Ver.4_S'!Print_Area</vt:lpstr>
      <vt:lpstr>'UCMP-B3_Ver.4_S'!Print_Titles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2024-01-30T05:53:30Z</cp:lastPrinted>
  <dcterms:created xsi:type="dcterms:W3CDTF">2009-08-17T04:44:12Z</dcterms:created>
  <dcterms:modified xsi:type="dcterms:W3CDTF">2024-01-30T05:56:23Z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  <property fmtid="{D5CDD505-2E9C-101B-9397-08002B2CF9AE}" pid="3" name="MediaServiceImageTags">
    <vt:lpwstr/>
  </property>
</Properties>
</file>