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BOMCO_完\"/>
    </mc:Choice>
  </mc:AlternateContent>
  <xr:revisionPtr revIDLastSave="0" documentId="13_ncr:1_{D0E02FE8-D461-4EB9-8C72-33B93C3AE1DD}" xr6:coauthVersionLast="45" xr6:coauthVersionMax="47" xr10:uidLastSave="{00000000-0000-0000-0000-000000000000}"/>
  <bookViews>
    <workbookView xWindow="20370" yWindow="-120" windowWidth="20730" windowHeight="11160" xr2:uid="{C7836410-5A63-46A5-B466-8673AA00E619}"/>
  </bookViews>
  <sheets>
    <sheet name="UCMP-BOMCO_Ver.6_S" sheetId="51" r:id="rId1"/>
  </sheets>
  <definedNames>
    <definedName name="_xlnm.Print_Area" localSheetId="0">'UCMP-BOMCO_Ver.6_S'!$E$3:$CK$117</definedName>
    <definedName name="_xlnm.Print_Titles" localSheetId="0">'UCMP-BOMCO_Ver.6_S'!$3:$19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Y115" i="51" l="1"/>
  <c r="CY114" i="51"/>
  <c r="CY113" i="51"/>
  <c r="CY112" i="51"/>
  <c r="CX115" i="51"/>
  <c r="CX114" i="51"/>
  <c r="CX113" i="51"/>
  <c r="CX112" i="51"/>
  <c r="CW115" i="51"/>
  <c r="CW114" i="51"/>
  <c r="CW113" i="51"/>
  <c r="CW112" i="51"/>
  <c r="CV115" i="51"/>
  <c r="CV114" i="51"/>
  <c r="CV113" i="51"/>
  <c r="CV112" i="51"/>
  <c r="CU115" i="51"/>
  <c r="CU114" i="51"/>
  <c r="CU113" i="51"/>
  <c r="CU112" i="51"/>
  <c r="BW20" i="51"/>
  <c r="H116" i="51"/>
  <c r="H114" i="51"/>
  <c r="H112" i="51"/>
  <c r="H110" i="51"/>
  <c r="H108" i="51"/>
  <c r="CQ62" i="51"/>
  <c r="CP62" i="51"/>
  <c r="CQ61" i="51"/>
  <c r="CP61" i="51"/>
  <c r="BW51" i="51"/>
  <c r="CR62" i="51"/>
  <c r="CR61" i="51"/>
  <c r="AQ53" i="51"/>
  <c r="CP56" i="51"/>
  <c r="CP55" i="51"/>
  <c r="CP54" i="51"/>
  <c r="CP57" i="51"/>
  <c r="CP53" i="51"/>
  <c r="CP52" i="51"/>
  <c r="CG74" i="51"/>
  <c r="AK64" i="51"/>
  <c r="BH63" i="51"/>
  <c r="AK60" i="51"/>
  <c r="BH58" i="51"/>
  <c r="AU66" i="51"/>
  <c r="AK66" i="51"/>
  <c r="AU62" i="51"/>
  <c r="AK62" i="51"/>
  <c r="CG51" i="51"/>
  <c r="AT37" i="51"/>
  <c r="AP23" i="51"/>
  <c r="BW89" i="51"/>
  <c r="AS43" i="51"/>
  <c r="AP28" i="51"/>
  <c r="CG20" i="51"/>
  <c r="BG5" i="51"/>
  <c r="CB74" i="51"/>
  <c r="BW74" i="51"/>
  <c r="CG42" i="51"/>
  <c r="CG89" i="51"/>
  <c r="BW42" i="51"/>
  <c r="BW57" i="51"/>
  <c r="CG57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 SOE User</author>
    <author>Otis User</author>
  </authors>
  <commentList>
    <comment ref="AL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大臣認定番号を指定すると型式、つま先保護板寸法及びﾌﾟﾛｸﾞﾗﾑﾊﾞｰｼﾞｮﾝが決まる</t>
        </r>
      </text>
    </comment>
    <comment ref="AW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積載量を選択する</t>
        </r>
      </text>
    </comment>
    <comment ref="R10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書式設定変更可</t>
        </r>
      </text>
    </comment>
    <comment ref="AW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定格速度を選択する</t>
        </r>
      </text>
    </comment>
    <comment ref="AW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機種を選択
GeN2 P.R (2T)
Gen2 P.R (2.6T)
GeN2 B (2T)
GeN2 B (2.6T)
HT(ﾊｰﾄﾌﾙﾀﾜｰ）
※（）内はマシンタイプ</t>
        </r>
      </text>
    </comment>
    <comment ref="BW1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手動にて記入</t>
        </r>
      </text>
    </comment>
    <comment ref="X2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基盤の型式若しくはプログラムバージョンを目視又は保守ツールにて確認する
</t>
        </r>
      </text>
    </comment>
    <comment ref="BI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基盤に記入されている型番を記載する</t>
        </r>
      </text>
    </comment>
    <comment ref="BI2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保守ツールを用いてプログラムVer.を確認する。
</t>
        </r>
      </text>
    </comment>
    <comment ref="BJ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測定値を記入</t>
        </r>
      </text>
    </comment>
    <comment ref="BJ76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N90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AU9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銘板に記載されている停止距離を記入</t>
        </r>
      </text>
    </comment>
    <comment ref="BN9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<sst xmlns="http://schemas.openxmlformats.org/spreadsheetml/2006/main" count="335" uniqueCount="206">
  <si>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</si>
  <si>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</si>
  <si>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</si>
  <si>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</si>
  <si>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</si>
  <si>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</si>
  <si>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</si>
  <si>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</si>
  <si>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</si>
  <si>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</si>
  <si>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</si>
  <si>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動作確認</t>
    <rPh sb="0" eb="2">
      <t>ドウサ</t>
    </rPh>
    <rPh sb="2" eb="4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</si>
  <si>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</si>
  <si>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</si>
  <si>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</si>
  <si>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(2)</t>
  </si>
  <si>
    <t>昇降機番号 :</t>
    <rPh sb="0" eb="3">
      <t>ショウコウキ</t>
    </rPh>
    <rPh sb="3" eb="5">
      <t>バンゴウ</t>
    </rPh>
    <phoneticPr fontId="20"/>
  </si>
  <si>
    <t>制動距離:</t>
    <rPh sb="0" eb="2">
      <t>セイドウ</t>
    </rPh>
    <rPh sb="2" eb="4">
      <t>キョリ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</si>
  <si>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</si>
  <si>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</si>
  <si>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</si>
  <si>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規定値 :</t>
    <rPh sb="0" eb="2">
      <t>キテイ</t>
    </rPh>
    <rPh sb="2" eb="3">
      <t>チ</t>
    </rPh>
    <phoneticPr fontId="20"/>
  </si>
  <si>
    <t>(1)</t>
    <phoneticPr fontId="20"/>
  </si>
  <si>
    <t>(4)</t>
    <phoneticPr fontId="20"/>
  </si>
  <si>
    <t>(5)</t>
    <phoneticPr fontId="20"/>
  </si>
  <si>
    <t>mm</t>
    <phoneticPr fontId="20"/>
  </si>
  <si>
    <t>mm</t>
    <phoneticPr fontId="20"/>
  </si>
  <si>
    <t>(3)</t>
    <phoneticPr fontId="20"/>
  </si>
  <si>
    <t>号機</t>
    <rPh sb="0" eb="2">
      <t>ゴウキ</t>
    </rPh>
    <phoneticPr fontId="20"/>
  </si>
  <si>
    <t>mm</t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</si>
  <si>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</si>
  <si>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</si>
  <si>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</si>
  <si>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mm</t>
    <phoneticPr fontId="20"/>
  </si>
  <si>
    <t>要重点点検</t>
    <rPh sb="0" eb="1">
      <t>ヨウ</t>
    </rPh>
    <rPh sb="1" eb="3">
      <t>ジュウテン</t>
    </rPh>
    <rPh sb="3" eb="5">
      <t>テンケン</t>
    </rPh>
    <phoneticPr fontId="20"/>
  </si>
  <si>
    <t>巻上機</t>
    <rPh sb="0" eb="2">
      <t>マキアゲ</t>
    </rPh>
    <rPh sb="2" eb="3">
      <t>キ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</si>
  <si>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</si>
  <si>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ー</t>
    <phoneticPr fontId="20"/>
  </si>
  <si>
    <t>ー</t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</si>
  <si>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</si>
  <si>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規定値:</t>
    <rPh sb="0" eb="3">
      <t>キテイチ</t>
    </rPh>
    <phoneticPr fontId="20"/>
  </si>
  <si>
    <t>制動面の油の流出状況</t>
    <rPh sb="0" eb="2">
      <t>セイドウ</t>
    </rPh>
    <rPh sb="2" eb="3">
      <t>メン</t>
    </rPh>
    <rPh sb="4" eb="5">
      <t>アブラ</t>
    </rPh>
    <rPh sb="6" eb="8">
      <t>リュウシュツ</t>
    </rPh>
    <rPh sb="8" eb="10">
      <t>ジョウキョウ</t>
    </rPh>
    <phoneticPr fontId="20"/>
  </si>
  <si>
    <t>過度の変形があること。</t>
    <rPh sb="0" eb="2">
      <t>カド</t>
    </rPh>
    <rPh sb="3" eb="5">
      <t>ヘンケイ</t>
    </rPh>
    <phoneticPr fontId="20"/>
  </si>
  <si>
    <t>型式</t>
    <rPh sb="0" eb="2">
      <t>カタシキ</t>
    </rPh>
    <phoneticPr fontId="20"/>
  </si>
  <si>
    <t>作動の状況</t>
    <rPh sb="0" eb="2">
      <t>サドウ</t>
    </rPh>
    <rPh sb="3" eb="5">
      <t>ジョウキョウ</t>
    </rPh>
    <phoneticPr fontId="20"/>
  </si>
  <si>
    <t>戸開走行保護装置が作動しないこと。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</si>
  <si>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</si>
  <si>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</si>
  <si>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0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</si>
  <si>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0"/>
  </si>
  <si>
    <t>停止距離が規定距離を超えていること。</t>
    <rPh sb="0" eb="2">
      <t>テイシ</t>
    </rPh>
    <rPh sb="2" eb="4">
      <t>キョリ</t>
    </rPh>
    <rPh sb="5" eb="7">
      <t>キテイ</t>
    </rPh>
    <rPh sb="7" eb="9">
      <t>キョリ</t>
    </rPh>
    <rPh sb="10" eb="11">
      <t>コ</t>
    </rPh>
    <phoneticPr fontId="20"/>
  </si>
  <si>
    <r>
      <t>m</t>
    </r>
    <r>
      <rPr>
        <sz val="11"/>
        <rFont val="ＭＳ Ｐゴシック"/>
        <family val="3"/>
        <charset val="128"/>
      </rPr>
      <t>/min</t>
    </r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</si>
  <si>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</si>
  <si>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</si>
  <si>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ｋｇ</t>
    <phoneticPr fontId="20"/>
  </si>
  <si>
    <t>積載量 :</t>
    <rPh sb="0" eb="3">
      <t>セキサイリョウ</t>
    </rPh>
    <phoneticPr fontId="20"/>
  </si>
  <si>
    <t>定格速度 :</t>
    <rPh sb="0" eb="2">
      <t>テイカク</t>
    </rPh>
    <rPh sb="2" eb="4">
      <t>ソクド</t>
    </rPh>
    <phoneticPr fontId="20"/>
  </si>
  <si>
    <t>認定番号</t>
    <rPh sb="0" eb="2">
      <t>ニンテイ</t>
    </rPh>
    <rPh sb="2" eb="4">
      <t>バンゴウ</t>
    </rPh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</si>
  <si>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</si>
  <si>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型式：</t>
    <rPh sb="0" eb="2">
      <t>カタシキ</t>
    </rPh>
    <phoneticPr fontId="20"/>
  </si>
  <si>
    <t>プログラム</t>
    <phoneticPr fontId="20"/>
  </si>
  <si>
    <t>規定位置で動作しないこと。　　　　　　　　　　</t>
    <rPh sb="0" eb="2">
      <t>キテイ</t>
    </rPh>
    <rPh sb="2" eb="4">
      <t>イチ</t>
    </rPh>
    <rPh sb="5" eb="7">
      <t>ドウサ</t>
    </rPh>
    <phoneticPr fontId="20"/>
  </si>
  <si>
    <t>規定値：</t>
    <rPh sb="0" eb="3">
      <t>キテイチ</t>
    </rPh>
    <phoneticPr fontId="20"/>
  </si>
  <si>
    <t>特定距離</t>
    <rPh sb="0" eb="2">
      <t>トクテイ</t>
    </rPh>
    <rPh sb="2" eb="4">
      <t>キョリ</t>
    </rPh>
    <phoneticPr fontId="20"/>
  </si>
  <si>
    <t>±60mm±10mm</t>
    <phoneticPr fontId="20"/>
  </si>
  <si>
    <t>±60mm±15mm</t>
    <phoneticPr fontId="20"/>
  </si>
  <si>
    <t>隙間が 0.4mmを超えること。（要重点点検）    　　　　　　　　　　　　　　　　　　　　　</t>
    <rPh sb="0" eb="2">
      <t>スキマ</t>
    </rPh>
    <rPh sb="10" eb="11">
      <t>コ</t>
    </rPh>
    <rPh sb="17" eb="18">
      <t>ヨウ</t>
    </rPh>
    <rPh sb="18" eb="20">
      <t>ジュウテン</t>
    </rPh>
    <rPh sb="20" eb="22">
      <t>テンケン</t>
    </rPh>
    <phoneticPr fontId="20"/>
  </si>
  <si>
    <t>隙間が 0.45mmを超えること。（要是正）</t>
    <rPh sb="0" eb="2">
      <t>スキマ</t>
    </rPh>
    <rPh sb="11" eb="12">
      <t>コ</t>
    </rPh>
    <phoneticPr fontId="20"/>
  </si>
  <si>
    <t>mm</t>
    <phoneticPr fontId="20"/>
  </si>
  <si>
    <t>ENNNUN-1578</t>
    <phoneticPr fontId="20"/>
  </si>
  <si>
    <t>DBGPR-2</t>
    <phoneticPr fontId="20"/>
  </si>
  <si>
    <t>JAA31477CAA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</si>
  <si>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</si>
  <si>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</si>
  <si>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</si>
  <si>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</si>
  <si>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〇</t>
    <phoneticPr fontId="20"/>
  </si>
  <si>
    <t>ー</t>
    <phoneticPr fontId="20"/>
  </si>
  <si>
    <t>リレー</t>
    <phoneticPr fontId="20"/>
  </si>
  <si>
    <t>（</t>
    <phoneticPr fontId="20"/>
  </si>
  <si>
    <t>）</t>
    <phoneticPr fontId="20"/>
  </si>
  <si>
    <t>機　種 :</t>
    <rPh sb="0" eb="1">
      <t>キ</t>
    </rPh>
    <rPh sb="2" eb="3">
      <t>シュ</t>
    </rPh>
    <phoneticPr fontId="20"/>
  </si>
  <si>
    <t>前　回:</t>
    <rPh sb="0" eb="1">
      <t>マエ</t>
    </rPh>
    <rPh sb="2" eb="3">
      <t>カイ</t>
    </rPh>
    <phoneticPr fontId="20"/>
  </si>
  <si>
    <t>mm未満であること｡</t>
    <rPh sb="2" eb="4">
      <t>ミマン</t>
    </rPh>
    <phoneticPr fontId="20"/>
  </si>
  <si>
    <t>-</t>
    <phoneticPr fontId="20"/>
  </si>
  <si>
    <t>-</t>
    <phoneticPr fontId="20"/>
  </si>
  <si>
    <t>GeN2 P.R(2T)</t>
    <phoneticPr fontId="20"/>
  </si>
  <si>
    <t>GeN2 B(2T)</t>
    <phoneticPr fontId="20"/>
  </si>
  <si>
    <t>GeN2 B(2.6T)</t>
    <phoneticPr fontId="20"/>
  </si>
  <si>
    <t>GeN2 P.R(2.6T)</t>
    <phoneticPr fontId="20"/>
  </si>
  <si>
    <t>R.P(2T)</t>
    <phoneticPr fontId="20"/>
  </si>
  <si>
    <t>R.P(2.6T)</t>
    <phoneticPr fontId="20"/>
  </si>
  <si>
    <t>B(2T)</t>
    <phoneticPr fontId="20"/>
  </si>
  <si>
    <t>B(2.6T)</t>
    <phoneticPr fontId="20"/>
  </si>
  <si>
    <t>-</t>
    <phoneticPr fontId="20"/>
  </si>
  <si>
    <t>-</t>
    <phoneticPr fontId="20"/>
  </si>
  <si>
    <t>-</t>
    <phoneticPr fontId="20"/>
  </si>
  <si>
    <t>型式：</t>
    <rPh sb="0" eb="2">
      <t>カタシキ</t>
    </rPh>
    <phoneticPr fontId="20"/>
  </si>
  <si>
    <t>●</t>
    <phoneticPr fontId="20"/>
  </si>
  <si>
    <t>JAA26807CEZ144</t>
    <phoneticPr fontId="20"/>
  </si>
  <si>
    <t>JAA26807CEZ144</t>
    <phoneticPr fontId="20"/>
  </si>
  <si>
    <t>JAA26807CEZ144</t>
    <phoneticPr fontId="20"/>
  </si>
  <si>
    <t>JAA26807CEZ144</t>
    <phoneticPr fontId="20"/>
  </si>
  <si>
    <t>JAA26807CEZ144</t>
    <phoneticPr fontId="20"/>
  </si>
  <si>
    <t>基板の型式</t>
    <rPh sb="0" eb="2">
      <t>キバン</t>
    </rPh>
    <rPh sb="3" eb="5">
      <t>カタシキ</t>
    </rPh>
    <phoneticPr fontId="20"/>
  </si>
  <si>
    <t>基板が指定されている型式と同一でないこと。</t>
    <rPh sb="0" eb="2">
      <t>キバン</t>
    </rPh>
    <rPh sb="3" eb="5">
      <t>シテイ</t>
    </rPh>
    <rPh sb="10" eb="12">
      <t>カタシキ</t>
    </rPh>
    <rPh sb="13" eb="14">
      <t>ドウ</t>
    </rPh>
    <rPh sb="14" eb="15">
      <t>イツ</t>
    </rPh>
    <phoneticPr fontId="20"/>
  </si>
  <si>
    <t>ﾌﾟﾛｸﾞﾗﾑが大臣認定を受けた型式と同一でないこと。</t>
    <rPh sb="8" eb="10">
      <t>ダイジン</t>
    </rPh>
    <rPh sb="10" eb="12">
      <t>ニンテイ</t>
    </rPh>
    <rPh sb="13" eb="14">
      <t>ウ</t>
    </rPh>
    <rPh sb="16" eb="18">
      <t>カタシキ</t>
    </rPh>
    <rPh sb="19" eb="21">
      <t>ドウイツ</t>
    </rPh>
    <phoneticPr fontId="20"/>
  </si>
  <si>
    <t>(6)</t>
    <phoneticPr fontId="20"/>
  </si>
  <si>
    <t>ブレーキ</t>
    <phoneticPr fontId="20"/>
  </si>
  <si>
    <t>BY</t>
    <phoneticPr fontId="20"/>
  </si>
  <si>
    <t>UDX</t>
    <phoneticPr fontId="20"/>
  </si>
  <si>
    <t>規定部品の動作回数又は経過時間が
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7" eb="19">
      <t>キテイ</t>
    </rPh>
    <rPh sb="19" eb="20">
      <t>チ</t>
    </rPh>
    <rPh sb="21" eb="22">
      <t>コ</t>
    </rPh>
    <phoneticPr fontId="20"/>
  </si>
  <si>
    <t>年経過</t>
    <rPh sb="0" eb="1">
      <t>ネン</t>
    </rPh>
    <rPh sb="1" eb="3">
      <t>ケイカ</t>
    </rPh>
    <phoneticPr fontId="20"/>
  </si>
  <si>
    <t>万回到達</t>
    <rPh sb="0" eb="2">
      <t>マンカイ</t>
    </rPh>
    <rPh sb="2" eb="4">
      <t>トウタツ</t>
    </rPh>
    <phoneticPr fontId="20"/>
  </si>
  <si>
    <t>万回</t>
    <rPh sb="0" eb="2">
      <t>マンカイ</t>
    </rPh>
    <phoneticPr fontId="20"/>
  </si>
  <si>
    <t>年</t>
    <rPh sb="0" eb="1">
      <t>ネン</t>
    </rPh>
    <phoneticPr fontId="20"/>
  </si>
  <si>
    <t>S1,S2,UDX</t>
    <phoneticPr fontId="20"/>
  </si>
  <si>
    <t>電源</t>
    <rPh sb="0" eb="2">
      <t>デンゲン</t>
    </rPh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</si>
  <si>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</si>
  <si>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</si>
  <si>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</si>
  <si>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</si>
  <si>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規定部品の型式</t>
    <rPh sb="0" eb="2">
      <t>キテイ</t>
    </rPh>
    <rPh sb="2" eb="4">
      <t>ブヒン</t>
    </rPh>
    <rPh sb="5" eb="7">
      <t>カタシキ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</si>
  <si>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</si>
  <si>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</si>
  <si>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</si>
  <si>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HT</t>
    <phoneticPr fontId="20"/>
  </si>
  <si>
    <t>GeN2 Life</t>
    <phoneticPr fontId="20"/>
  </si>
  <si>
    <t>発行 :令和　3年　1月　6日Ver.6</t>
    <rPh sb="4" eb="6">
      <t>レイワ</t>
    </rPh>
    <phoneticPr fontId="20"/>
  </si>
  <si>
    <t>ﾌﾟﾛｸﾞﾗﾑﾊﾞｰｼﾞｮﾝ</t>
    <phoneticPr fontId="20"/>
  </si>
  <si>
    <t>安全制御ﾌﾟﾛｸﾞﾗﾑの型式を確認する。</t>
    <rPh sb="0" eb="2">
      <t>アンゼン</t>
    </rPh>
    <rPh sb="2" eb="4">
      <t>セイギョ</t>
    </rPh>
    <rPh sb="12" eb="14">
      <t>カタシキ</t>
    </rPh>
    <rPh sb="15" eb="17">
      <t>カクニン</t>
    </rPh>
    <phoneticPr fontId="20"/>
  </si>
  <si>
    <t>ﾄﾞｱｿﾞｰﾝ外で走行中に戸開状態にして模擬した場合の動作を確認する。</t>
    <rPh sb="7" eb="8">
      <t>ガイ</t>
    </rPh>
    <rPh sb="9" eb="12">
      <t>ソウコウチュウ</t>
    </rPh>
    <rPh sb="13" eb="14">
      <t>ト</t>
    </rPh>
    <rPh sb="14" eb="15">
      <t>カイ</t>
    </rPh>
    <rPh sb="15" eb="17">
      <t>ジョウタイ</t>
    </rPh>
    <rPh sb="20" eb="22">
      <t>モギ</t>
    </rPh>
    <rPh sb="24" eb="26">
      <t>バアイ</t>
    </rPh>
    <rPh sb="27" eb="29">
      <t>ドウサ</t>
    </rPh>
    <rPh sb="30" eb="32">
      <t>カクニン</t>
    </rPh>
    <phoneticPr fontId="20"/>
  </si>
  <si>
    <t>安全制御ﾌﾟﾛｸﾞﾗﾑ</t>
    <rPh sb="0" eb="2">
      <t>アンゼン</t>
    </rPh>
    <rPh sb="2" eb="4">
      <t>セイギョ</t>
    </rPh>
    <phoneticPr fontId="20"/>
  </si>
  <si>
    <t>電動機及びﾌﾞﾚｰｷの励磁ｺｲﾙが電源から遮断されないこと。</t>
    <rPh sb="0" eb="3">
      <t>デンドウキ</t>
    </rPh>
    <rPh sb="3" eb="4">
      <t>オヨ</t>
    </rPh>
    <rPh sb="11" eb="13">
      <t>レイジ</t>
    </rPh>
    <rPh sb="17" eb="19">
      <t>デンゲン</t>
    </rPh>
    <rPh sb="21" eb="23">
      <t>シャダン</t>
    </rPh>
    <phoneticPr fontId="20"/>
  </si>
  <si>
    <t>ﾊﾟｯﾄﾞの厚さの状況</t>
    <rPh sb="6" eb="7">
      <t>アツ</t>
    </rPh>
    <rPh sb="9" eb="11">
      <t>ジョウキョウ</t>
    </rPh>
    <phoneticPr fontId="20"/>
  </si>
  <si>
    <t>ﾊﾟｯﾄﾞの状況</t>
    <rPh sb="6" eb="8">
      <t>ジョウキョウ</t>
    </rPh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</si>
  <si>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</si>
  <si>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ﾌﾞﾚｰｷ</t>
    <phoneticPr fontId="20"/>
  </si>
  <si>
    <t>ｼｰﾙ部から油が流出していること</t>
    <rPh sb="3" eb="4">
      <t>ブ</t>
    </rPh>
    <rPh sb="6" eb="7">
      <t>アブラ</t>
    </rPh>
    <rPh sb="8" eb="10">
      <t>リュウシュツ</t>
    </rPh>
    <phoneticPr fontId="20"/>
  </si>
  <si>
    <t>可動制動板とｺｲﾙｹｰｽの隙間を測定する。</t>
    <rPh sb="0" eb="2">
      <t>カドウ</t>
    </rPh>
    <rPh sb="2" eb="4">
      <t>セイドウ</t>
    </rPh>
    <rPh sb="4" eb="5">
      <t>イタ</t>
    </rPh>
    <rPh sb="13" eb="15">
      <t>スキマ</t>
    </rPh>
    <rPh sb="16" eb="18">
      <t>ソクテイ</t>
    </rPh>
    <phoneticPr fontId="20"/>
  </si>
  <si>
    <t>ﾌﾞﾚｰｷ開放時及び締結時の動作感知装置の接点信号を確認する。</t>
    <rPh sb="5" eb="7">
      <t>カイホウ</t>
    </rPh>
    <rPh sb="7" eb="8">
      <t>ジ</t>
    </rPh>
    <rPh sb="8" eb="9">
      <t>オヨ</t>
    </rPh>
    <rPh sb="10" eb="12">
      <t>テイケツ</t>
    </rPh>
    <rPh sb="12" eb="13">
      <t>ジ</t>
    </rPh>
    <rPh sb="14" eb="16">
      <t>ドウサ</t>
    </rPh>
    <rPh sb="16" eb="18">
      <t>カンチ</t>
    </rPh>
    <rPh sb="18" eb="20">
      <t>ソウチ</t>
    </rPh>
    <rPh sb="21" eb="23">
      <t>セッテン</t>
    </rPh>
    <rPh sb="23" eb="25">
      <t>シンゴウ</t>
    </rPh>
    <rPh sb="26" eb="28">
      <t>カクニン</t>
    </rPh>
    <phoneticPr fontId="20"/>
  </si>
  <si>
    <t>ﾌﾞﾚｰｷ両側制動を確認する｡（定格速度）</t>
    <rPh sb="5" eb="7">
      <t>リョウガワ</t>
    </rPh>
    <rPh sb="7" eb="9">
      <t>セイドウ</t>
    </rPh>
    <rPh sb="10" eb="12">
      <t>カクニン</t>
    </rPh>
    <rPh sb="16" eb="18">
      <t>テイカク</t>
    </rPh>
    <rPh sb="18" eb="20">
      <t>ソクド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</si>
  <si>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</si>
  <si>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ﾊﾟｯﾄﾞに欠損､割れがあること。又は剥離していること｡</t>
    <rPh sb="6" eb="8">
      <t>ケッソン</t>
    </rPh>
    <rPh sb="9" eb="10">
      <t>ワ</t>
    </rPh>
    <rPh sb="17" eb="18">
      <t>マタ</t>
    </rPh>
    <rPh sb="19" eb="21">
      <t>ハクリ</t>
    </rPh>
    <phoneticPr fontId="20"/>
  </si>
  <si>
    <t>改善（予定）　年月</t>
    <rPh sb="0" eb="2">
      <t>カイゼン</t>
    </rPh>
    <rPh sb="3" eb="5">
      <t>ヨテイ</t>
    </rPh>
    <rPh sb="7" eb="8">
      <t>ネン</t>
    </rPh>
    <rPh sb="8" eb="9">
      <t>ツキ</t>
    </rPh>
    <phoneticPr fontId="20"/>
  </si>
  <si>
    <t>S1,S3</t>
    <phoneticPr fontId="20"/>
  </si>
  <si>
    <t>数式</t>
    <rPh sb="0" eb="2">
      <t>スウシキ</t>
    </rPh>
    <phoneticPr fontId="20"/>
  </si>
  <si>
    <t>入力規制</t>
    <rPh sb="0" eb="2">
      <t>ニュウリョク</t>
    </rPh>
    <rPh sb="2" eb="4">
      <t>キセイ</t>
    </rPh>
    <phoneticPr fontId="20"/>
  </si>
  <si>
    <t>通番</t>
    <rPh sb="0" eb="2">
      <t>ツウバン</t>
    </rPh>
    <phoneticPr fontId="30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</si>
  <si>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</si>
  <si>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</si>
  <si>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</si>
  <si>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</si>
  <si>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</si>
  <si>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検査事項4</t>
  </si>
  <si>
    <t>安全制御ﾌﾟﾛｸﾞﾗﾑ</t>
    <phoneticPr fontId="20"/>
  </si>
  <si>
    <t>型式</t>
  </si>
  <si>
    <t>作動の状況</t>
  </si>
  <si>
    <t>なし</t>
    <phoneticPr fontId="20"/>
  </si>
  <si>
    <t>つま先保護板</t>
    <phoneticPr fontId="20"/>
  </si>
  <si>
    <t>取付けの状況</t>
    <phoneticPr fontId="20"/>
  </si>
  <si>
    <t>長さ</t>
    <phoneticPr fontId="20"/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</si>
  <si>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</si>
  <si>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</si>
  <si>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</si>
  <si>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</si>
  <si>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</si>
  <si>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</si>
  <si>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</si>
  <si>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巻上機</t>
    <phoneticPr fontId="20"/>
  </si>
  <si>
    <t>制動面の油の流出状況</t>
  </si>
  <si>
    <t>油排出場所の油の流出状況</t>
  </si>
  <si>
    <t>(6)</t>
  </si>
  <si>
    <t>ﾊﾟｯﾄﾞの厚さの状況</t>
  </si>
  <si>
    <t>ﾊﾟｯﾄﾞの状況</t>
  </si>
  <si>
    <t>ﾌﾞﾚｰｷﾊﾟｯﾄﾞの動作感知装置</t>
  </si>
  <si>
    <t>制動力の状況</t>
  </si>
  <si>
    <t>検査項目プルダウン(1)</t>
    <phoneticPr fontId="20"/>
  </si>
  <si>
    <t>検査項目プルダウン(2)</t>
  </si>
  <si>
    <t>検査項目プルダウン(3)</t>
  </si>
  <si>
    <t>検査項目プルダウン(4)</t>
  </si>
  <si>
    <t>ENNNUN-1577</t>
    <phoneticPr fontId="20"/>
  </si>
  <si>
    <t>DBGPR-1</t>
    <phoneticPr fontId="20"/>
  </si>
  <si>
    <t>SW,BY</t>
    <phoneticPr fontId="20"/>
  </si>
  <si>
    <t>SW</t>
    <phoneticPr fontId="20"/>
  </si>
  <si>
    <t>ENNNUN-1579</t>
    <phoneticPr fontId="20"/>
  </si>
  <si>
    <t>DBGPR-3</t>
    <phoneticPr fontId="20"/>
  </si>
  <si>
    <t>ENNNUN-1652</t>
    <phoneticPr fontId="20"/>
  </si>
  <si>
    <t>DBGJP-1</t>
    <phoneticPr fontId="20"/>
  </si>
  <si>
    <t>JAA31414KAA</t>
    <phoneticPr fontId="20"/>
  </si>
  <si>
    <t>S1,S3,UDX</t>
    <phoneticPr fontId="20"/>
  </si>
  <si>
    <t>ENNNUN-1653</t>
    <phoneticPr fontId="20"/>
  </si>
  <si>
    <t>DBGJP-2</t>
    <phoneticPr fontId="20"/>
  </si>
  <si>
    <t>ENNNUN-1654</t>
    <phoneticPr fontId="20"/>
  </si>
  <si>
    <t>DBGJP-3</t>
    <phoneticPr fontId="20"/>
  </si>
  <si>
    <t>ENNNUN-1655</t>
    <phoneticPr fontId="20"/>
  </si>
  <si>
    <t>DBGJP-4</t>
    <phoneticPr fontId="20"/>
  </si>
  <si>
    <t>ENNNUN-1656</t>
    <phoneticPr fontId="20"/>
  </si>
  <si>
    <t>DBGJP-5</t>
    <phoneticPr fontId="20"/>
  </si>
  <si>
    <t>ENNNUN-1881</t>
    <phoneticPr fontId="20"/>
  </si>
  <si>
    <t>DBGJP-4-A</t>
    <phoneticPr fontId="20"/>
  </si>
  <si>
    <t>ENNNUN-1882</t>
    <phoneticPr fontId="20"/>
  </si>
  <si>
    <t>DBGJP-5-A</t>
    <phoneticPr fontId="20"/>
  </si>
  <si>
    <t>検査項目プルダウン(5)</t>
  </si>
  <si>
    <t>上記(1)～(6)の検査結果で｢要是正｣又は｢要重点点検｣および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32" eb="34">
      <t>ベッキ</t>
    </rPh>
    <rPh sb="34" eb="35">
      <t>ダイ</t>
    </rPh>
    <rPh sb="35" eb="37">
      <t>イチゴウ</t>
    </rPh>
    <rPh sb="57" eb="59">
      <t>ケンサ</t>
    </rPh>
    <rPh sb="59" eb="61">
      <t>ケッカ</t>
    </rPh>
    <rPh sb="63" eb="64">
      <t>ヨウ</t>
    </rPh>
    <rPh sb="64" eb="66">
      <t>ゼセイ</t>
    </rPh>
    <rPh sb="67" eb="68">
      <t>マタ</t>
    </rPh>
    <rPh sb="70" eb="71">
      <t>ヨウ</t>
    </rPh>
    <rPh sb="71" eb="73">
      <t>ジュウテン</t>
    </rPh>
    <rPh sb="73" eb="75">
      <t>テンケン</t>
    </rPh>
    <rPh sb="77" eb="79">
      <t>ハンテイ</t>
    </rPh>
    <rPh sb="82" eb="84">
      <t>バアイ</t>
    </rPh>
    <rPh sb="86" eb="88">
      <t>ベッキ</t>
    </rPh>
    <rPh sb="88" eb="89">
      <t>ダイ</t>
    </rPh>
    <rPh sb="89" eb="91">
      <t>イチゴウ</t>
    </rPh>
    <rPh sb="97" eb="98">
      <t>ト</t>
    </rPh>
    <rPh sb="98" eb="99">
      <t>カイ</t>
    </rPh>
    <rPh sb="99" eb="101">
      <t>ソウコウ</t>
    </rPh>
    <rPh sb="101" eb="103">
      <t>ホゴ</t>
    </rPh>
    <rPh sb="103" eb="105">
      <t>ソウチ</t>
    </rPh>
    <rPh sb="107" eb="109">
      <t>ケンサ</t>
    </rPh>
    <rPh sb="109" eb="111">
      <t>ケッカ</t>
    </rPh>
    <rPh sb="113" eb="114">
      <t>ヨウ</t>
    </rPh>
    <rPh sb="114" eb="116">
      <t>ゼセイ</t>
    </rPh>
    <rPh sb="117" eb="118">
      <t>マタ</t>
    </rPh>
    <rPh sb="120" eb="121">
      <t>ヨウ</t>
    </rPh>
    <rPh sb="121" eb="123">
      <t>ジュウテン</t>
    </rPh>
    <rPh sb="123" eb="125">
      <t>テンケン</t>
    </rPh>
    <rPh sb="127" eb="129">
      <t>ハンテイ</t>
    </rPh>
    <phoneticPr fontId="20"/>
  </si>
  <si>
    <t>Ver.20230620　(2)つま先保護板　取付の状況　F21→F22、特定距離感知装置　取付の状況　F25→F26、罫線修正</t>
    <rPh sb="18" eb="19">
      <t>サキ</t>
    </rPh>
    <rPh sb="19" eb="21">
      <t>ホゴ</t>
    </rPh>
    <rPh sb="21" eb="22">
      <t>イタ</t>
    </rPh>
    <rPh sb="23" eb="25">
      <t>トリツケ</t>
    </rPh>
    <rPh sb="26" eb="28">
      <t>ジョウキョウ</t>
    </rPh>
    <rPh sb="37" eb="39">
      <t>トクテイ</t>
    </rPh>
    <rPh sb="39" eb="41">
      <t>キョリ</t>
    </rPh>
    <rPh sb="41" eb="43">
      <t>カンチ</t>
    </rPh>
    <rPh sb="43" eb="45">
      <t>ソウチ</t>
    </rPh>
    <rPh sb="46" eb="48">
      <t>トリツケ</t>
    </rPh>
    <rPh sb="49" eb="51">
      <t>ジョウキョウ</t>
    </rPh>
    <rPh sb="60" eb="62">
      <t>ケイセン</t>
    </rPh>
    <rPh sb="62" eb="64">
      <t>シュウセイ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</si>
</sst>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391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>
      <alignment vertical="center"/>
    </xf>
    <xf numFmtId="0" fontId="20" fillId="0" borderId="21" xfId="0" applyFont="1" applyBorder="1">
      <alignment vertical="center"/>
    </xf>
    <xf numFmtId="3" fontId="20" fillId="0" borderId="21" xfId="0" applyNumberFormat="1" applyFont="1" applyBorder="1">
      <alignment vertical="center"/>
    </xf>
    <xf numFmtId="0" fontId="20" fillId="0" borderId="21" xfId="0" applyFont="1" applyFill="1" applyBorder="1">
      <alignment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25" xfId="0" applyFont="1" applyBorder="1" applyAlignment="1">
      <alignment vertical="center"/>
    </xf>
    <xf numFmtId="0" fontId="20" fillId="0" borderId="28" xfId="0" applyFont="1" applyBorder="1">
      <alignment vertical="center"/>
    </xf>
    <xf numFmtId="0" fontId="20" fillId="0" borderId="31" xfId="0" applyFont="1" applyBorder="1">
      <alignment vertical="center"/>
    </xf>
    <xf numFmtId="0" fontId="20" fillId="24" borderId="0" xfId="0" applyFont="1" applyFill="1">
      <alignment vertical="center"/>
    </xf>
    <xf numFmtId="0" fontId="20" fillId="25" borderId="0" xfId="0" applyFont="1" applyFill="1">
      <alignment vertical="center"/>
    </xf>
    <xf numFmtId="0" fontId="20" fillId="25" borderId="21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0" fontId="20" fillId="25" borderId="21" xfId="0" applyFont="1" applyFill="1" applyBorder="1">
      <alignment vertical="center"/>
    </xf>
    <xf numFmtId="49" fontId="32" fillId="0" borderId="21" xfId="0" applyNumberFormat="1" applyFont="1" applyBorder="1">
      <alignment vertical="center"/>
    </xf>
    <xf numFmtId="0" fontId="32" fillId="0" borderId="21" xfId="0" applyFont="1" applyBorder="1">
      <alignment vertical="center"/>
    </xf>
    <xf numFmtId="0" fontId="32" fillId="0" borderId="0" xfId="0" applyFont="1">
      <alignment vertical="center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locked="0" hidden="1"/>
    </xf>
    <xf numFmtId="0" fontId="1" fillId="0" borderId="16" xfId="0" applyFont="1" applyFill="1" applyBorder="1" applyProtection="1">
      <alignment vertical="center"/>
      <protection hidden="1"/>
    </xf>
    <xf numFmtId="0" fontId="1" fillId="0" borderId="12" xfId="0" applyFont="1" applyBorder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13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protection locked="0" hidden="1"/>
    </xf>
    <xf numFmtId="0" fontId="1" fillId="0" borderId="0" xfId="0" applyFont="1" applyFill="1" applyBorder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2" xfId="0" applyFont="1" applyFill="1" applyBorder="1" applyAlignment="1" applyProtection="1">
      <alignment horizontal="center"/>
      <protection locked="0"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vertical="top"/>
      <protection hidden="1"/>
    </xf>
    <xf numFmtId="0" fontId="21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Border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top"/>
      <protection hidden="1"/>
    </xf>
    <xf numFmtId="0" fontId="21" fillId="0" borderId="18" xfId="0" applyFont="1" applyFill="1" applyBorder="1" applyAlignment="1" applyProtection="1">
      <alignment vertical="top"/>
      <protection hidden="1"/>
    </xf>
    <xf numFmtId="0" fontId="21" fillId="0" borderId="19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21" fillId="0" borderId="20" xfId="0" applyFont="1" applyFill="1" applyBorder="1" applyAlignment="1" applyProtection="1">
      <alignment horizontal="center" vertical="top"/>
      <protection hidden="1"/>
    </xf>
    <xf numFmtId="0" fontId="21" fillId="0" borderId="18" xfId="0" applyFont="1" applyFill="1" applyBorder="1" applyAlignment="1" applyProtection="1">
      <alignment horizontal="center" vertical="top"/>
      <protection hidden="1"/>
    </xf>
    <xf numFmtId="0" fontId="21" fillId="0" borderId="14" xfId="0" applyFont="1" applyFill="1" applyBorder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21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0" fillId="0" borderId="21" xfId="0" applyFont="1" applyBorder="1">
      <alignment vertical="center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49" fontId="21" fillId="0" borderId="23" xfId="0" applyNumberFormat="1" applyFont="1" applyFill="1" applyBorder="1" applyAlignment="1" applyProtection="1">
      <alignment horizontal="center" vertical="center"/>
      <protection hidden="1"/>
    </xf>
    <xf numFmtId="49" fontId="21" fillId="0" borderId="24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21" fillId="0" borderId="22" xfId="0" applyFont="1" applyFill="1" applyBorder="1" applyAlignment="1" applyProtection="1">
      <alignment horizontal="left" vertical="center"/>
      <protection hidden="1"/>
    </xf>
    <xf numFmtId="0" fontId="21" fillId="0" borderId="24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176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16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0" fontId="21" fillId="0" borderId="18" xfId="0" applyFont="1" applyFill="1" applyBorder="1" applyAlignment="1" applyProtection="1">
      <alignment vertical="center" wrapText="1"/>
      <protection hidden="1"/>
    </xf>
    <xf numFmtId="0" fontId="21" fillId="0" borderId="19" xfId="0" applyFont="1" applyFill="1" applyBorder="1" applyAlignment="1" applyProtection="1">
      <alignment vertical="center" wrapText="1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0" fontId="21" fillId="0" borderId="22" xfId="0" applyFont="1" applyFill="1" applyBorder="1" applyAlignment="1" applyProtection="1">
      <alignment horizontal="left" vertical="center" wrapText="1"/>
      <protection hidden="1"/>
    </xf>
    <xf numFmtId="0" fontId="21" fillId="0" borderId="24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center" vertical="center"/>
      <protection locked="0" hidden="1"/>
    </xf>
    <xf numFmtId="0" fontId="0" fillId="0" borderId="44" xfId="0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Fill="1" applyBorder="1" applyAlignment="1" applyProtection="1">
      <alignment vertical="center" wrapText="1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Alignment="1" applyProtection="1">
      <alignment vertical="center" wrapText="1"/>
      <protection hidden="1"/>
    </xf>
    <xf numFmtId="0" fontId="21" fillId="0" borderId="28" xfId="0" applyFont="1" applyFill="1" applyBorder="1" applyAlignment="1" applyProtection="1">
      <alignment vertical="center"/>
      <protection hidden="1"/>
    </xf>
    <xf numFmtId="0" fontId="21" fillId="0" borderId="3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16" xfId="0" applyFill="1" applyBorder="1" applyAlignment="1" applyProtection="1">
      <protection hidden="1"/>
    </xf>
    <xf numFmtId="0" fontId="21" fillId="0" borderId="28" xfId="0" applyFont="1" applyFill="1" applyBorder="1" applyAlignment="1" applyProtection="1">
      <alignment horizontal="left" vertical="center"/>
      <protection hidden="1"/>
    </xf>
    <xf numFmtId="0" fontId="21" fillId="0" borderId="29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locked="0" hidden="1"/>
    </xf>
    <xf numFmtId="0" fontId="0" fillId="0" borderId="46" xfId="0" applyFont="1" applyFill="1" applyBorder="1" applyAlignment="1" applyProtection="1">
      <alignment horizontal="center" vertical="center"/>
      <protection locked="0" hidden="1"/>
    </xf>
    <xf numFmtId="0" fontId="21" fillId="0" borderId="23" xfId="0" applyFont="1" applyFill="1" applyBorder="1" applyAlignment="1" applyProtection="1">
      <alignment vertical="top" wrapText="1"/>
      <protection hidden="1"/>
    </xf>
    <xf numFmtId="0" fontId="21" fillId="0" borderId="22" xfId="0" applyFont="1" applyFill="1" applyBorder="1" applyAlignment="1" applyProtection="1">
      <alignment vertical="top" wrapText="1"/>
      <protection hidden="1"/>
    </xf>
    <xf numFmtId="0" fontId="21" fillId="0" borderId="24" xfId="0" applyFont="1" applyFill="1" applyBorder="1" applyAlignment="1" applyProtection="1">
      <alignment vertical="top" wrapText="1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1" fillId="0" borderId="30" xfId="0" applyFont="1" applyFill="1" applyBorder="1" applyAlignment="1" applyProtection="1">
      <alignment horizontal="left" vertical="center" wrapText="1"/>
      <protection hidden="1"/>
    </xf>
    <xf numFmtId="0" fontId="21" fillId="0" borderId="30" xfId="0" applyFont="1" applyFill="1" applyBorder="1" applyAlignment="1" applyProtection="1">
      <alignment horizontal="left" vertical="center"/>
      <protection hidden="1"/>
    </xf>
    <xf numFmtId="0" fontId="21" fillId="0" borderId="32" xfId="0" applyFont="1" applyFill="1" applyBorder="1" applyAlignment="1" applyProtection="1">
      <alignment horizontal="left" vertical="center" wrapText="1"/>
      <protection hidden="1"/>
    </xf>
    <xf numFmtId="0" fontId="21" fillId="0" borderId="32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0" borderId="12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locked="0" hidden="1"/>
    </xf>
    <xf numFmtId="0" fontId="0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locked="0" hidden="1"/>
    </xf>
    <xf numFmtId="0" fontId="0" fillId="0" borderId="50" xfId="0" applyFont="1" applyFill="1" applyBorder="1" applyAlignment="1" applyProtection="1">
      <alignment horizontal="center" vertical="center"/>
      <protection locked="0" hidden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16" xfId="0" applyFont="1" applyFill="1" applyBorder="1" applyAlignment="1" applyProtection="1">
      <alignment horizontal="center" vertical="center"/>
      <protection locked="0" hidden="1"/>
    </xf>
    <xf numFmtId="0" fontId="20" fillId="0" borderId="21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locked="0" hidden="1"/>
    </xf>
    <xf numFmtId="0" fontId="0" fillId="0" borderId="40" xfId="0" applyFont="1" applyFill="1" applyBorder="1" applyAlignment="1" applyProtection="1">
      <alignment horizontal="center" vertical="center"/>
      <protection locked="0" hidden="1"/>
    </xf>
    <xf numFmtId="0" fontId="21" fillId="0" borderId="23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1" fillId="0" borderId="16" xfId="0" applyFont="1" applyFill="1" applyBorder="1" applyAlignment="1" applyProtection="1">
      <alignment horizontal="center"/>
      <protection locked="0"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locked="0" hidden="1"/>
    </xf>
    <xf numFmtId="0" fontId="0" fillId="0" borderId="48" xfId="0" applyFont="1" applyFill="1" applyBorder="1" applyAlignment="1" applyProtection="1">
      <alignment horizontal="center" vertical="center"/>
      <protection locked="0"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16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vertical="center" wrapText="1" shrinkToFit="1"/>
      <protection hidden="1"/>
    </xf>
    <xf numFmtId="0" fontId="21" fillId="0" borderId="24" xfId="0" applyFont="1" applyFill="1" applyBorder="1" applyAlignment="1" applyProtection="1">
      <alignment vertical="center" wrapText="1" shrinkToFit="1"/>
      <protection hidden="1"/>
    </xf>
    <xf numFmtId="0" fontId="21" fillId="0" borderId="0" xfId="0" applyFont="1" applyFill="1" applyBorder="1" applyAlignment="1" applyProtection="1">
      <alignment vertical="center" wrapText="1" shrinkToFit="1"/>
      <protection hidden="1"/>
    </xf>
    <xf numFmtId="0" fontId="21" fillId="0" borderId="13" xfId="0" applyFont="1" applyFill="1" applyBorder="1" applyAlignment="1" applyProtection="1">
      <alignment vertical="center" wrapText="1" shrinkToFi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1" fillId="0" borderId="13" xfId="0" applyFont="1" applyFill="1" applyBorder="1" applyAlignment="1" applyProtection="1">
      <alignment horizontal="left" vertical="top" wrapText="1"/>
      <protection hidden="1"/>
    </xf>
    <xf numFmtId="0" fontId="21" fillId="0" borderId="20" xfId="0" applyFont="1" applyFill="1" applyBorder="1" applyAlignment="1" applyProtection="1">
      <alignment horizontal="left" vertical="top" wrapText="1"/>
      <protection hidden="1"/>
    </xf>
    <xf numFmtId="0" fontId="21" fillId="0" borderId="18" xfId="0" applyFont="1" applyFill="1" applyBorder="1" applyAlignment="1" applyProtection="1">
      <alignment horizontal="left" vertical="top" wrapText="1"/>
      <protection hidden="1"/>
    </xf>
    <xf numFmtId="0" fontId="21" fillId="0" borderId="19" xfId="0" applyFont="1" applyFill="1" applyBorder="1" applyAlignment="1" applyProtection="1">
      <alignment horizontal="left" vertical="top" wrapText="1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31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Fill="1" applyBorder="1" applyAlignment="1" applyProtection="1">
      <alignment horizontal="center" vertical="center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protection hidden="1"/>
    </xf>
    <xf numFmtId="0" fontId="7" fillId="0" borderId="16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shrinkToFit="1"/>
      <protection locked="0" hidden="1"/>
    </xf>
    <xf numFmtId="0" fontId="1" fillId="0" borderId="16" xfId="0" applyFont="1" applyFill="1" applyBorder="1" applyAlignment="1" applyProtection="1">
      <alignment horizontal="left" shrinkToFit="1"/>
      <protection locked="0" hidden="1"/>
    </xf>
    <xf numFmtId="0" fontId="1" fillId="0" borderId="0" xfId="0" applyFont="1" applyFill="1" applyBorder="1" applyAlignment="1" applyProtection="1">
      <alignment horizontal="left"/>
      <protection locked="0" hidden="1"/>
    </xf>
    <xf numFmtId="0" fontId="1" fillId="0" borderId="16" xfId="0" applyFont="1" applyFill="1" applyBorder="1" applyAlignment="1" applyProtection="1">
      <alignment horizontal="left"/>
      <protection locked="0"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locked="0" hidden="1"/>
    </xf>
    <xf numFmtId="0" fontId="0" fillId="0" borderId="16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6" xfId="0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16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6" xfId="0" applyFont="1" applyFill="1" applyBorder="1" applyAlignment="1" applyProtection="1">
      <alignment horizontal="right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176" fontId="21" fillId="0" borderId="0" xfId="0" applyNumberFormat="1" applyFont="1" applyFill="1" applyBorder="1" applyAlignment="1" applyProtection="1">
      <alignment horizontal="right"/>
      <protection locked="0" hidden="1"/>
    </xf>
    <xf numFmtId="176" fontId="21" fillId="0" borderId="16" xfId="0" applyNumberFormat="1" applyFont="1" applyFill="1" applyBorder="1" applyAlignment="1" applyProtection="1">
      <alignment horizontal="right"/>
      <protection locked="0" hidden="1"/>
    </xf>
    <xf numFmtId="176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16" xfId="0" applyFont="1" applyFill="1" applyBorder="1" applyAlignment="1" applyProtection="1">
      <alignment horizontal="left"/>
      <protection hidden="1"/>
    </xf>
    <xf numFmtId="0" fontId="21" fillId="0" borderId="33" xfId="0" applyFont="1" applyFill="1" applyBorder="1" applyAlignment="1" applyProtection="1">
      <alignment horizontal="left" vertical="center"/>
      <protection hidden="1"/>
    </xf>
    <xf numFmtId="0" fontId="21" fillId="0" borderId="34" xfId="0" applyFont="1" applyFill="1" applyBorder="1" applyAlignment="1" applyProtection="1">
      <alignment horizontal="left" vertical="center"/>
      <protection hidden="1"/>
    </xf>
    <xf numFmtId="0" fontId="21" fillId="0" borderId="35" xfId="0" applyFont="1" applyFill="1" applyBorder="1" applyAlignment="1" applyProtection="1">
      <alignment horizontal="left" vertical="center"/>
      <protection hidden="1"/>
    </xf>
    <xf numFmtId="0" fontId="21" fillId="0" borderId="24" xfId="0" applyFont="1" applyFill="1" applyBorder="1" applyAlignment="1" applyProtection="1">
      <alignment vertical="center"/>
      <protection hidden="1"/>
    </xf>
    <xf numFmtId="0" fontId="21" fillId="0" borderId="21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38" fontId="0" fillId="0" borderId="43" xfId="33" applyFont="1" applyFill="1" applyBorder="1" applyAlignment="1" applyProtection="1">
      <alignment horizontal="center" vertical="center"/>
      <protection hidden="1"/>
    </xf>
    <xf numFmtId="38" fontId="0" fillId="0" borderId="44" xfId="33" applyFont="1" applyFill="1" applyBorder="1" applyAlignment="1" applyProtection="1">
      <alignment horizontal="center" vertical="center"/>
      <protection hidden="1"/>
    </xf>
    <xf numFmtId="38" fontId="0" fillId="0" borderId="47" xfId="33" applyFont="1" applyFill="1" applyBorder="1" applyAlignment="1" applyProtection="1">
      <alignment horizontal="center" vertical="center"/>
      <protection hidden="1"/>
    </xf>
    <xf numFmtId="38" fontId="0" fillId="0" borderId="48" xfId="33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16" xfId="0" applyFont="1" applyFill="1" applyBorder="1" applyAlignment="1" applyProtection="1">
      <alignment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176" fontId="29" fillId="0" borderId="0" xfId="0" applyNumberFormat="1" applyFont="1" applyFill="1" applyBorder="1" applyAlignment="1" applyProtection="1">
      <alignment horizontal="right"/>
      <protection locked="0" hidden="1"/>
    </xf>
    <xf numFmtId="0" fontId="29" fillId="0" borderId="0" xfId="0" applyFont="1" applyFill="1" applyBorder="1" applyAlignment="1" applyProtection="1">
      <alignment horizontal="right"/>
      <protection locked="0" hidden="1"/>
    </xf>
    <xf numFmtId="0" fontId="29" fillId="0" borderId="0" xfId="0" applyFont="1" applyFill="1" applyBorder="1" applyAlignment="1" applyProtection="1">
      <alignment vertical="center"/>
      <protection locked="0" hidden="1"/>
    </xf>
    <xf numFmtId="0" fontId="29" fillId="0" borderId="16" xfId="0" applyFont="1" applyFill="1" applyBorder="1" applyAlignment="1" applyProtection="1">
      <alignment horizontal="right"/>
      <protection locked="0" hidden="1"/>
    </xf>
    <xf numFmtId="0" fontId="29" fillId="0" borderId="16" xfId="0" applyFont="1" applyFill="1" applyBorder="1" applyAlignment="1" applyProtection="1">
      <alignment vertical="center"/>
      <protection locked="0" hidden="1"/>
    </xf>
    <xf numFmtId="0" fontId="21" fillId="0" borderId="12" xfId="0" applyFont="1" applyFill="1" applyBorder="1" applyAlignment="1" applyProtection="1">
      <alignment horizontal="right"/>
      <protection hidden="1"/>
    </xf>
    <xf numFmtId="0" fontId="21" fillId="0" borderId="15" xfId="0" applyFont="1" applyFill="1" applyBorder="1" applyAlignment="1" applyProtection="1">
      <alignment horizontal="right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Fill="1" applyBorder="1" applyAlignment="1" applyProtection="1">
      <alignment horizontal="left" vertical="center"/>
      <protection locked="0" hidden="1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1" fillId="0" borderId="24" xfId="0" applyFont="1" applyFill="1" applyBorder="1" applyAlignment="1" applyProtection="1">
      <alignment horizontal="left" vertical="center"/>
      <protection locked="0" hidden="1"/>
    </xf>
    <xf numFmtId="0" fontId="21" fillId="0" borderId="15" xfId="0" applyFont="1" applyFill="1" applyBorder="1" applyAlignment="1" applyProtection="1">
      <alignment horizontal="left" vertical="center"/>
      <protection locked="0" hidden="1"/>
    </xf>
    <xf numFmtId="0" fontId="21" fillId="0" borderId="16" xfId="0" applyFont="1" applyFill="1" applyBorder="1" applyAlignment="1" applyProtection="1">
      <alignment horizontal="left" vertical="center"/>
      <protection locked="0" hidden="1"/>
    </xf>
    <xf numFmtId="0" fontId="21" fillId="0" borderId="17" xfId="0" applyFont="1" applyFill="1" applyBorder="1" applyAlignment="1" applyProtection="1">
      <alignment horizontal="left" vertical="center"/>
      <protection locked="0" hidden="1"/>
    </xf>
    <xf numFmtId="0" fontId="21" fillId="0" borderId="23" xfId="0" applyFont="1" applyFill="1" applyBorder="1" applyAlignment="1" applyProtection="1">
      <alignment horizontal="center" vertical="center"/>
      <protection locked="0" hidden="1"/>
    </xf>
    <xf numFmtId="0" fontId="21" fillId="0" borderId="22" xfId="0" applyFont="1" applyFill="1" applyBorder="1" applyAlignment="1" applyProtection="1">
      <alignment horizontal="center" vertical="center"/>
      <protection locked="0" hidden="1"/>
    </xf>
    <xf numFmtId="0" fontId="21" fillId="0" borderId="24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17" xfId="0" applyFont="1" applyFill="1" applyBorder="1" applyAlignment="1" applyProtection="1">
      <alignment horizontal="center" vertical="center"/>
      <protection locked="0" hidden="1"/>
    </xf>
    <xf numFmtId="0" fontId="21" fillId="0" borderId="23" xfId="0" applyFont="1" applyFill="1" applyBorder="1" applyAlignment="1" applyProtection="1">
      <alignment horizontal="center" vertical="center" shrinkToFit="1"/>
      <protection locked="0" hidden="1"/>
    </xf>
    <xf numFmtId="0" fontId="21" fillId="0" borderId="22" xfId="0" applyFont="1" applyFill="1" applyBorder="1" applyAlignment="1" applyProtection="1">
      <alignment horizontal="center" vertical="center" shrinkToFit="1"/>
      <protection locked="0" hidden="1"/>
    </xf>
    <xf numFmtId="0" fontId="21" fillId="0" borderId="24" xfId="0" applyFont="1" applyFill="1" applyBorder="1" applyAlignment="1" applyProtection="1">
      <alignment horizontal="center" vertical="center" shrinkToFit="1"/>
      <protection locked="0" hidden="1"/>
    </xf>
    <xf numFmtId="0" fontId="21" fillId="0" borderId="15" xfId="0" applyFont="1" applyFill="1" applyBorder="1" applyAlignment="1" applyProtection="1">
      <alignment horizontal="center" vertical="center" shrinkToFit="1"/>
      <protection locked="0" hidden="1"/>
    </xf>
    <xf numFmtId="0" fontId="21" fillId="0" borderId="16" xfId="0" applyFont="1" applyFill="1" applyBorder="1" applyAlignment="1" applyProtection="1">
      <alignment horizontal="center" vertical="center" shrinkToFit="1"/>
      <protection locked="0" hidden="1"/>
    </xf>
    <xf numFmtId="0" fontId="21" fillId="0" borderId="17" xfId="0" applyFont="1" applyFill="1" applyBorder="1" applyAlignment="1" applyProtection="1">
      <alignment horizontal="center" vertical="center" shrinkToFit="1"/>
      <protection locked="0" hidden="1"/>
    </xf>
    <xf numFmtId="0" fontId="20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locked="0"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C348799B-A05F-4A8E-B413-461A511CEEF5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30E999A4-82D5-4772-A523-75F7CBE6B242}"/>
    <cellStyle name="良い" xfId="42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O997"/>
  <sheetViews>
    <sheetView tabSelected="1" topLeftCell="D1" zoomScale="98" zoomScaleNormal="98" workbookViewId="0">
      <selection activeCell="R10" sqref="R10:AN11"/>
    </sheetView>
  </sheetViews>
  <sheetFormatPr defaultColWidth="0" defaultRowHeight="13.5" zeroHeight="1" x14ac:dyDescent="0.15"/>
  <cols>
    <col min="1" max="3" width="1.25" style="26" hidden="1" customWidth="1"/>
    <col min="4" max="89" width="1.25" style="26" customWidth="1"/>
    <col min="90" max="90" width="1.25" style="27" customWidth="1"/>
    <col min="91" max="92" width="5.625" style="1" hidden="1" customWidth="1"/>
    <col min="93" max="93" width="8.125" style="5" hidden="1" customWidth="1"/>
    <col min="94" max="96" width="5.125" style="5" hidden="1" customWidth="1"/>
    <col min="97" max="97" width="3.5" style="5" hidden="1" customWidth="1"/>
    <col min="98" max="98" width="4.125" style="5" hidden="1" customWidth="1"/>
    <col min="99" max="103" width="9" style="5" hidden="1" customWidth="1"/>
    <col min="104" max="104" width="7.125" style="5" hidden="1" customWidth="1"/>
    <col min="105" max="105" width="7.625" style="5" hidden="1" customWidth="1"/>
    <col min="106" max="106" width="8.125" style="5" hidden="1" customWidth="1"/>
    <col min="107" max="107" width="9.875" style="5" hidden="1" customWidth="1"/>
    <col min="108" max="108" width="8.875" style="5" hidden="1" customWidth="1"/>
    <col min="109" max="109" width="2.875" style="5" hidden="1" customWidth="1"/>
    <col min="110" max="110" width="3.875" style="5" hidden="1" customWidth="1"/>
    <col min="111" max="111" width="5.875" style="5" hidden="1" customWidth="1"/>
    <col min="112" max="112" width="3.625" style="5" hidden="1" customWidth="1"/>
    <col min="113" max="113" width="3.125" style="5" hidden="1" customWidth="1"/>
    <col min="114" max="114" width="2.875" style="5" hidden="1" customWidth="1"/>
    <col min="115" max="115" width="4.875" style="5" hidden="1" customWidth="1"/>
    <col min="116" max="116" width="2.875" style="5" hidden="1" customWidth="1"/>
    <col min="117" max="117" width="4.875" style="5" hidden="1" customWidth="1"/>
    <col min="118" max="118" width="5.625" style="5" hidden="1" customWidth="1"/>
    <col min="119" max="119" width="5.625" style="1" hidden="1" customWidth="1"/>
    <col min="120" max="16384" width="9" style="1" hidden="1"/>
  </cols>
  <sheetData>
    <row r="1" spans="5:95" ht="8.1" customHeight="1" x14ac:dyDescent="0.15">
      <c r="CO1" s="18" t="s">
        <v>147</v>
      </c>
      <c r="CQ1" s="5" t="s">
        <v>205</v>
      </c>
    </row>
    <row r="2" spans="5:95" ht="8.1" customHeight="1" x14ac:dyDescent="0.15">
      <c r="CO2" s="19" t="s">
        <v>146</v>
      </c>
    </row>
    <row r="3" spans="5:95" ht="8.1" customHeight="1" x14ac:dyDescent="0.15">
      <c r="E3" s="322" t="s">
        <v>12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</row>
    <row r="4" spans="5:95" ht="8.1" customHeight="1" x14ac:dyDescent="0.15"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</row>
    <row r="5" spans="5:95" ht="8.1" customHeight="1" x14ac:dyDescent="0.15"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T5" s="30"/>
      <c r="U5" s="30"/>
      <c r="V5" s="30"/>
      <c r="W5" s="30"/>
      <c r="X5" s="30"/>
      <c r="Y5" s="30"/>
      <c r="Z5" s="30"/>
      <c r="AA5" s="312" t="s">
        <v>52</v>
      </c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29" t="s">
        <v>57</v>
      </c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12" t="s">
        <v>53</v>
      </c>
      <c r="AY5" s="312"/>
      <c r="AZ5" s="312"/>
      <c r="BA5" s="312"/>
      <c r="BB5" s="312"/>
      <c r="BC5" s="312"/>
      <c r="BD5" s="312"/>
      <c r="BE5" s="312"/>
      <c r="BF5" s="312"/>
      <c r="BG5" s="312" t="str">
        <f>IF(OR(AL5="認定番号",AL5=""),"？",VLOOKUP(AL5,CY27:CZ36,2,FALSE))</f>
        <v>？</v>
      </c>
      <c r="BH5" s="312"/>
      <c r="BI5" s="312"/>
      <c r="BJ5" s="312"/>
      <c r="BK5" s="312"/>
      <c r="BL5" s="312"/>
      <c r="BM5" s="312"/>
      <c r="BN5" s="312"/>
      <c r="BO5" s="312"/>
      <c r="BP5" s="312"/>
      <c r="BQ5" s="30"/>
      <c r="BR5" s="30"/>
      <c r="BS5" s="30"/>
      <c r="BT5" s="30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31"/>
      <c r="CM5" s="3"/>
      <c r="CN5" s="3"/>
      <c r="CO5" s="6"/>
    </row>
    <row r="6" spans="5:95" ht="8.1" customHeight="1" x14ac:dyDescent="0.15"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  <c r="Y6" s="30"/>
      <c r="Z6" s="30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0"/>
      <c r="BR6" s="30"/>
      <c r="BS6" s="30"/>
      <c r="BT6" s="30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31"/>
      <c r="CM6" s="3"/>
      <c r="CN6" s="3"/>
      <c r="CO6" s="6"/>
    </row>
    <row r="7" spans="5:95" ht="8.1" customHeight="1" x14ac:dyDescent="0.15"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</row>
    <row r="8" spans="5:95" ht="8.1" customHeight="1" x14ac:dyDescent="0.15"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2"/>
      <c r="AP8" s="32"/>
      <c r="AQ8" s="330" t="s">
        <v>55</v>
      </c>
      <c r="AR8" s="331"/>
      <c r="AS8" s="331"/>
      <c r="AT8" s="331"/>
      <c r="AU8" s="331"/>
      <c r="AV8" s="331"/>
      <c r="AW8" s="237"/>
      <c r="AX8" s="237"/>
      <c r="AY8" s="237"/>
      <c r="AZ8" s="237"/>
      <c r="BA8" s="237"/>
      <c r="BB8" s="142" t="s">
        <v>54</v>
      </c>
      <c r="BC8" s="142"/>
      <c r="BD8" s="142"/>
      <c r="BE8" s="142"/>
      <c r="BF8" s="142"/>
      <c r="BG8" s="32"/>
      <c r="BH8" s="32"/>
      <c r="BI8" s="32"/>
      <c r="BJ8" s="32"/>
      <c r="BK8" s="32"/>
      <c r="BL8" s="32"/>
      <c r="BM8" s="32"/>
      <c r="BN8" s="324" t="s">
        <v>128</v>
      </c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</row>
    <row r="9" spans="5:95" ht="8.1" customHeight="1" x14ac:dyDescent="0.1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2"/>
      <c r="AP9" s="32"/>
      <c r="AQ9" s="332"/>
      <c r="AR9" s="332"/>
      <c r="AS9" s="332"/>
      <c r="AT9" s="332"/>
      <c r="AU9" s="332"/>
      <c r="AV9" s="332"/>
      <c r="AW9" s="238"/>
      <c r="AX9" s="238"/>
      <c r="AY9" s="238"/>
      <c r="AZ9" s="238"/>
      <c r="BA9" s="238"/>
      <c r="BB9" s="145"/>
      <c r="BC9" s="145"/>
      <c r="BD9" s="145"/>
      <c r="BE9" s="145"/>
      <c r="BF9" s="145"/>
      <c r="BG9" s="32"/>
      <c r="BH9" s="32"/>
      <c r="BI9" s="32"/>
      <c r="BJ9" s="32"/>
      <c r="BK9" s="32"/>
      <c r="BL9" s="32"/>
      <c r="BM9" s="32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</row>
    <row r="10" spans="5:95" ht="8.1" customHeight="1" x14ac:dyDescent="0.15">
      <c r="F10" s="304" t="s">
        <v>19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6" t="s">
        <v>20</v>
      </c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Q10" s="258" t="s">
        <v>56</v>
      </c>
      <c r="AR10" s="315"/>
      <c r="AS10" s="315"/>
      <c r="AT10" s="315"/>
      <c r="AU10" s="315"/>
      <c r="AV10" s="315"/>
      <c r="AW10" s="245"/>
      <c r="AX10" s="245"/>
      <c r="AY10" s="245"/>
      <c r="AZ10" s="245"/>
      <c r="BA10" s="245"/>
      <c r="BB10" s="313" t="s">
        <v>51</v>
      </c>
      <c r="BC10" s="313"/>
      <c r="BD10" s="313"/>
      <c r="BE10" s="313"/>
      <c r="BF10" s="313"/>
      <c r="BG10" s="32"/>
      <c r="BH10" s="32"/>
      <c r="BI10" s="32"/>
      <c r="BJ10" s="32"/>
      <c r="BK10" s="32"/>
      <c r="BL10" s="32"/>
      <c r="BM10" s="32"/>
    </row>
    <row r="11" spans="5:95" ht="8.1" customHeight="1" x14ac:dyDescent="0.15"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7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Q11" s="316"/>
      <c r="AR11" s="316"/>
      <c r="AS11" s="316"/>
      <c r="AT11" s="316"/>
      <c r="AU11" s="316"/>
      <c r="AV11" s="316"/>
      <c r="AW11" s="246"/>
      <c r="AX11" s="246"/>
      <c r="AY11" s="246"/>
      <c r="AZ11" s="246"/>
      <c r="BA11" s="246"/>
      <c r="BB11" s="314"/>
      <c r="BC11" s="314"/>
      <c r="BD11" s="314"/>
      <c r="BE11" s="314"/>
      <c r="BF11" s="314"/>
      <c r="BG11" s="32"/>
      <c r="BH11" s="32"/>
      <c r="BI11" s="32"/>
      <c r="BJ11" s="32"/>
      <c r="BK11" s="32"/>
      <c r="BL11" s="32"/>
      <c r="BM11" s="32"/>
    </row>
    <row r="12" spans="5:95" ht="8.1" customHeight="1" x14ac:dyDescent="0.15">
      <c r="F12" s="304" t="s">
        <v>18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6" t="s">
        <v>20</v>
      </c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Q12" s="258" t="s">
        <v>81</v>
      </c>
      <c r="AR12" s="258"/>
      <c r="AS12" s="258"/>
      <c r="AT12" s="258"/>
      <c r="AU12" s="258"/>
      <c r="AV12" s="258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32"/>
      <c r="BH12" s="32"/>
      <c r="BI12" s="32"/>
      <c r="BJ12" s="32"/>
      <c r="BK12" s="32"/>
      <c r="BL12" s="32"/>
      <c r="BM12" s="32"/>
      <c r="BO12" s="215" t="s">
        <v>16</v>
      </c>
      <c r="BP12" s="215"/>
      <c r="BQ12" s="215"/>
      <c r="BR12" s="215"/>
      <c r="BS12" s="215"/>
      <c r="BT12" s="215"/>
      <c r="BU12" s="215"/>
      <c r="BV12" s="215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215" t="s">
        <v>28</v>
      </c>
      <c r="CJ12" s="215"/>
      <c r="CK12" s="215"/>
    </row>
    <row r="13" spans="5:95" ht="8.1" customHeight="1" x14ac:dyDescent="0.15"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7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Q13" s="259"/>
      <c r="AR13" s="259"/>
      <c r="AS13" s="259"/>
      <c r="AT13" s="259"/>
      <c r="AU13" s="259"/>
      <c r="AV13" s="259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32"/>
      <c r="BH13" s="32"/>
      <c r="BI13" s="32"/>
      <c r="BJ13" s="32"/>
      <c r="BK13" s="32"/>
      <c r="BL13" s="32"/>
      <c r="BM13" s="32"/>
      <c r="BO13" s="247"/>
      <c r="BP13" s="247"/>
      <c r="BQ13" s="247"/>
      <c r="BR13" s="247"/>
      <c r="BS13" s="247"/>
      <c r="BT13" s="247"/>
      <c r="BU13" s="247"/>
      <c r="BV13" s="247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247"/>
      <c r="CJ13" s="247"/>
      <c r="CK13" s="247"/>
    </row>
    <row r="14" spans="5:95" ht="8.1" customHeight="1" x14ac:dyDescent="0.15"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</row>
    <row r="15" spans="5:95" ht="8.1" customHeight="1" x14ac:dyDescent="0.15">
      <c r="E15" s="280" t="s">
        <v>0</v>
      </c>
      <c r="F15" s="281"/>
      <c r="G15" s="281"/>
      <c r="H15" s="281"/>
      <c r="I15" s="281"/>
      <c r="J15" s="281"/>
      <c r="K15" s="281"/>
      <c r="L15" s="282"/>
      <c r="M15" s="289" t="s">
        <v>1</v>
      </c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89" t="s">
        <v>4</v>
      </c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89" t="s">
        <v>3</v>
      </c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333" t="s">
        <v>5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49" t="s">
        <v>6</v>
      </c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</row>
    <row r="16" spans="5:95" ht="8.1" customHeight="1" x14ac:dyDescent="0.15">
      <c r="E16" s="283"/>
      <c r="F16" s="284"/>
      <c r="G16" s="284"/>
      <c r="H16" s="284"/>
      <c r="I16" s="284"/>
      <c r="J16" s="284"/>
      <c r="K16" s="284"/>
      <c r="L16" s="285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</row>
    <row r="17" spans="3:118" ht="8.1" customHeight="1" x14ac:dyDescent="0.15">
      <c r="E17" s="283"/>
      <c r="F17" s="284"/>
      <c r="G17" s="284"/>
      <c r="H17" s="284"/>
      <c r="I17" s="284"/>
      <c r="J17" s="284"/>
      <c r="K17" s="284"/>
      <c r="L17" s="285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334"/>
      <c r="BW17" s="335" t="s">
        <v>13</v>
      </c>
      <c r="BX17" s="336"/>
      <c r="BY17" s="336"/>
      <c r="BZ17" s="336"/>
      <c r="CA17" s="336"/>
      <c r="CB17" s="279" t="s">
        <v>34</v>
      </c>
      <c r="CC17" s="279"/>
      <c r="CD17" s="279"/>
      <c r="CE17" s="279"/>
      <c r="CF17" s="279"/>
      <c r="CG17" s="251" t="s">
        <v>14</v>
      </c>
      <c r="CH17" s="252"/>
      <c r="CI17" s="252"/>
      <c r="CJ17" s="252"/>
      <c r="CK17" s="252"/>
      <c r="CL17" s="35"/>
    </row>
    <row r="18" spans="3:118" ht="8.1" customHeight="1" x14ac:dyDescent="0.15">
      <c r="E18" s="283"/>
      <c r="F18" s="284"/>
      <c r="G18" s="284"/>
      <c r="H18" s="284"/>
      <c r="I18" s="284"/>
      <c r="J18" s="284"/>
      <c r="K18" s="284"/>
      <c r="L18" s="285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334"/>
      <c r="BW18" s="335"/>
      <c r="BX18" s="336"/>
      <c r="BY18" s="336"/>
      <c r="BZ18" s="336"/>
      <c r="CA18" s="336"/>
      <c r="CB18" s="279"/>
      <c r="CC18" s="279"/>
      <c r="CD18" s="279"/>
      <c r="CE18" s="279"/>
      <c r="CF18" s="279"/>
      <c r="CG18" s="251"/>
      <c r="CH18" s="252"/>
      <c r="CI18" s="252"/>
      <c r="CJ18" s="252"/>
      <c r="CK18" s="252"/>
      <c r="CL18" s="35"/>
      <c r="CU18" s="7"/>
      <c r="CV18" s="7"/>
    </row>
    <row r="19" spans="3:118" ht="8.1" customHeight="1" x14ac:dyDescent="0.15">
      <c r="E19" s="286"/>
      <c r="F19" s="287"/>
      <c r="G19" s="287"/>
      <c r="H19" s="287"/>
      <c r="I19" s="287"/>
      <c r="J19" s="287"/>
      <c r="K19" s="287"/>
      <c r="L19" s="288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334"/>
      <c r="BW19" s="337"/>
      <c r="BX19" s="336"/>
      <c r="BY19" s="336"/>
      <c r="BZ19" s="336"/>
      <c r="CA19" s="336"/>
      <c r="CB19" s="279"/>
      <c r="CC19" s="279"/>
      <c r="CD19" s="279"/>
      <c r="CE19" s="279"/>
      <c r="CF19" s="279"/>
      <c r="CG19" s="253"/>
      <c r="CH19" s="252"/>
      <c r="CI19" s="252"/>
      <c r="CJ19" s="252"/>
      <c r="CK19" s="252"/>
      <c r="CL19" s="35"/>
      <c r="CU19" s="7"/>
      <c r="CV19" s="7"/>
    </row>
    <row r="20" spans="3:118" ht="8.1" customHeight="1" x14ac:dyDescent="0.15">
      <c r="E20" s="132" t="s">
        <v>22</v>
      </c>
      <c r="F20" s="133"/>
      <c r="G20" s="175" t="s">
        <v>132</v>
      </c>
      <c r="H20" s="176"/>
      <c r="I20" s="176"/>
      <c r="J20" s="176"/>
      <c r="K20" s="176"/>
      <c r="L20" s="177"/>
      <c r="M20" s="175" t="s">
        <v>43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7"/>
      <c r="X20" s="175" t="s">
        <v>130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  <c r="AK20" s="262"/>
      <c r="AL20" s="263"/>
      <c r="AM20" s="266" t="s">
        <v>105</v>
      </c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7"/>
      <c r="BH20" s="243" t="s">
        <v>104</v>
      </c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04" t="str">
        <f>IF(AND(BI28="",BI23=""),"",(IF(AND(BI28=AP28,BI23=AP23),"○","")))</f>
        <v/>
      </c>
      <c r="BX20" s="147"/>
      <c r="BY20" s="147"/>
      <c r="BZ20" s="147"/>
      <c r="CA20" s="147"/>
      <c r="CB20" s="147" t="s">
        <v>37</v>
      </c>
      <c r="CC20" s="147"/>
      <c r="CD20" s="147"/>
      <c r="CE20" s="147"/>
      <c r="CF20" s="147"/>
      <c r="CG20" s="224" t="str">
        <f>IF(AND(BI28="",BI23=""),"",(IF(NOT(AND(BI28=AP28,BI23=AP23)),"○","")))</f>
        <v/>
      </c>
      <c r="CH20" s="225"/>
      <c r="CI20" s="225"/>
      <c r="CJ20" s="225"/>
      <c r="CK20" s="225"/>
      <c r="CL20" s="35"/>
      <c r="CU20" s="7"/>
      <c r="CV20" s="7"/>
      <c r="CZ20" s="8"/>
    </row>
    <row r="21" spans="3:118" ht="8.1" customHeight="1" x14ac:dyDescent="0.15">
      <c r="C21" s="29"/>
      <c r="D21" s="29"/>
      <c r="E21" s="134"/>
      <c r="F21" s="135"/>
      <c r="G21" s="126"/>
      <c r="H21" s="127"/>
      <c r="I21" s="127"/>
      <c r="J21" s="127"/>
      <c r="K21" s="127"/>
      <c r="L21" s="128"/>
      <c r="M21" s="126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126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8"/>
      <c r="AK21" s="260"/>
      <c r="AL21" s="261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90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205"/>
      <c r="BX21" s="148"/>
      <c r="BY21" s="148"/>
      <c r="BZ21" s="148"/>
      <c r="CA21" s="148"/>
      <c r="CB21" s="148"/>
      <c r="CC21" s="148"/>
      <c r="CD21" s="148"/>
      <c r="CE21" s="148"/>
      <c r="CF21" s="148"/>
      <c r="CG21" s="226"/>
      <c r="CH21" s="227"/>
      <c r="CI21" s="227"/>
      <c r="CJ21" s="227"/>
      <c r="CK21" s="227"/>
      <c r="CL21" s="35"/>
      <c r="CU21" s="7"/>
      <c r="CV21" s="7"/>
      <c r="CZ21" s="8"/>
    </row>
    <row r="22" spans="3:118" ht="8.1" customHeight="1" x14ac:dyDescent="0.15">
      <c r="C22" s="29"/>
      <c r="D22" s="29"/>
      <c r="E22" s="134"/>
      <c r="F22" s="135"/>
      <c r="G22" s="126"/>
      <c r="H22" s="127"/>
      <c r="I22" s="127"/>
      <c r="J22" s="127"/>
      <c r="K22" s="127"/>
      <c r="L22" s="128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8"/>
      <c r="X22" s="126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260"/>
      <c r="AL22" s="261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9"/>
      <c r="BH22" s="190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205"/>
      <c r="BX22" s="148"/>
      <c r="BY22" s="148"/>
      <c r="BZ22" s="148"/>
      <c r="CA22" s="148"/>
      <c r="CB22" s="148"/>
      <c r="CC22" s="148"/>
      <c r="CD22" s="148"/>
      <c r="CE22" s="148"/>
      <c r="CF22" s="148"/>
      <c r="CG22" s="226"/>
      <c r="CH22" s="227"/>
      <c r="CI22" s="227"/>
      <c r="CJ22" s="227"/>
      <c r="CK22" s="227"/>
      <c r="CL22" s="35"/>
      <c r="CU22" s="7"/>
      <c r="CV22" s="7"/>
      <c r="CZ22" s="8"/>
    </row>
    <row r="23" spans="3:118" ht="8.1" customHeight="1" x14ac:dyDescent="0.15">
      <c r="C23" s="29"/>
      <c r="D23" s="29"/>
      <c r="E23" s="134"/>
      <c r="F23" s="135"/>
      <c r="G23" s="126"/>
      <c r="H23" s="127"/>
      <c r="I23" s="127"/>
      <c r="J23" s="127"/>
      <c r="K23" s="127"/>
      <c r="L23" s="128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8"/>
      <c r="X23" s="126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8"/>
      <c r="AK23" s="36"/>
      <c r="AL23" s="215" t="s">
        <v>97</v>
      </c>
      <c r="AM23" s="215"/>
      <c r="AN23" s="215"/>
      <c r="AO23" s="215"/>
      <c r="AP23" s="217" t="str">
        <f>IF(OR(AL5="認定番号",AL5=""),"?",VLOOKUP(AL5,CY27:DN36,5,FALSE))</f>
        <v>?</v>
      </c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117"/>
      <c r="BD23" s="118"/>
      <c r="BE23" s="118"/>
      <c r="BF23" s="118"/>
      <c r="BG23" s="119"/>
      <c r="BH23" s="118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38"/>
      <c r="BU23" s="38"/>
      <c r="BV23" s="39"/>
      <c r="BW23" s="205"/>
      <c r="BX23" s="148"/>
      <c r="BY23" s="148"/>
      <c r="BZ23" s="148"/>
      <c r="CA23" s="148"/>
      <c r="CB23" s="148"/>
      <c r="CC23" s="148"/>
      <c r="CD23" s="148"/>
      <c r="CE23" s="148"/>
      <c r="CF23" s="148"/>
      <c r="CG23" s="226"/>
      <c r="CH23" s="227"/>
      <c r="CI23" s="227"/>
      <c r="CJ23" s="227"/>
      <c r="CK23" s="227"/>
      <c r="CL23" s="35"/>
      <c r="CU23" s="7"/>
      <c r="CV23" s="7"/>
      <c r="CZ23" s="8"/>
    </row>
    <row r="24" spans="3:118" ht="8.1" customHeight="1" x14ac:dyDescent="0.15">
      <c r="C24" s="29"/>
      <c r="D24" s="29"/>
      <c r="E24" s="134"/>
      <c r="F24" s="135"/>
      <c r="G24" s="126"/>
      <c r="H24" s="127"/>
      <c r="I24" s="127"/>
      <c r="J24" s="127"/>
      <c r="K24" s="127"/>
      <c r="L24" s="128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8"/>
      <c r="AK24" s="40"/>
      <c r="AL24" s="248"/>
      <c r="AM24" s="248"/>
      <c r="AN24" s="248"/>
      <c r="AO24" s="248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121"/>
      <c r="BD24" s="42"/>
      <c r="BE24" s="42"/>
      <c r="BF24" s="42"/>
      <c r="BG24" s="43"/>
      <c r="BH24" s="42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42"/>
      <c r="BU24" s="42"/>
      <c r="BV24" s="43"/>
      <c r="BW24" s="205"/>
      <c r="BX24" s="148"/>
      <c r="BY24" s="148"/>
      <c r="BZ24" s="148"/>
      <c r="CA24" s="148"/>
      <c r="CB24" s="148"/>
      <c r="CC24" s="148"/>
      <c r="CD24" s="148"/>
      <c r="CE24" s="148"/>
      <c r="CF24" s="148"/>
      <c r="CG24" s="226"/>
      <c r="CH24" s="227"/>
      <c r="CI24" s="227"/>
      <c r="CJ24" s="227"/>
      <c r="CK24" s="227"/>
      <c r="CL24" s="35"/>
      <c r="CU24" s="7"/>
      <c r="CV24" s="7"/>
      <c r="CZ24" s="8"/>
    </row>
    <row r="25" spans="3:118" ht="8.1" customHeight="1" x14ac:dyDescent="0.15">
      <c r="C25" s="29"/>
      <c r="D25" s="29"/>
      <c r="E25" s="134"/>
      <c r="F25" s="135"/>
      <c r="G25" s="126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K25" s="260"/>
      <c r="AL25" s="261"/>
      <c r="AM25" s="268" t="s">
        <v>106</v>
      </c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9"/>
      <c r="BH25" s="190" t="s">
        <v>129</v>
      </c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6"/>
      <c r="BU25" s="186"/>
      <c r="BV25" s="186"/>
      <c r="BW25" s="205"/>
      <c r="BX25" s="148"/>
      <c r="BY25" s="148"/>
      <c r="BZ25" s="148"/>
      <c r="CA25" s="148"/>
      <c r="CB25" s="148"/>
      <c r="CC25" s="148"/>
      <c r="CD25" s="148"/>
      <c r="CE25" s="148"/>
      <c r="CF25" s="148"/>
      <c r="CG25" s="226"/>
      <c r="CH25" s="227"/>
      <c r="CI25" s="227"/>
      <c r="CJ25" s="227"/>
      <c r="CK25" s="227"/>
      <c r="CL25" s="35"/>
      <c r="CU25" s="7"/>
      <c r="CV25" s="7"/>
      <c r="CZ25" s="8"/>
    </row>
    <row r="26" spans="3:118" ht="8.1" customHeight="1" x14ac:dyDescent="0.15">
      <c r="E26" s="134"/>
      <c r="F26" s="135"/>
      <c r="G26" s="126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27"/>
      <c r="S26" s="127"/>
      <c r="T26" s="127"/>
      <c r="U26" s="127"/>
      <c r="V26" s="127"/>
      <c r="W26" s="128"/>
      <c r="X26" s="126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8"/>
      <c r="AK26" s="260"/>
      <c r="AL26" s="261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9"/>
      <c r="BH26" s="190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205"/>
      <c r="BX26" s="148"/>
      <c r="BY26" s="148"/>
      <c r="BZ26" s="148"/>
      <c r="CA26" s="148"/>
      <c r="CB26" s="148"/>
      <c r="CC26" s="148"/>
      <c r="CD26" s="148"/>
      <c r="CE26" s="148"/>
      <c r="CF26" s="148"/>
      <c r="CG26" s="226"/>
      <c r="CH26" s="227"/>
      <c r="CI26" s="227"/>
      <c r="CJ26" s="227"/>
      <c r="CK26" s="227"/>
      <c r="CL26" s="35"/>
      <c r="CR26" s="9"/>
      <c r="CS26" s="9"/>
      <c r="CT26" s="9"/>
      <c r="CU26" s="9"/>
      <c r="CV26" s="9"/>
      <c r="CW26" s="9"/>
      <c r="CY26" s="9" t="s">
        <v>57</v>
      </c>
      <c r="CZ26" s="10" t="s">
        <v>43</v>
      </c>
      <c r="DA26" s="9" t="s">
        <v>58</v>
      </c>
      <c r="DB26" s="11" t="s">
        <v>60</v>
      </c>
      <c r="DC26" s="11"/>
      <c r="DD26" s="239" t="s">
        <v>63</v>
      </c>
      <c r="DE26" s="239"/>
      <c r="DF26" s="239"/>
      <c r="DG26" s="230" t="s">
        <v>78</v>
      </c>
      <c r="DH26" s="231"/>
      <c r="DI26" s="231"/>
      <c r="DJ26" s="231"/>
      <c r="DK26" s="231"/>
      <c r="DL26" s="231"/>
      <c r="DM26" s="231"/>
      <c r="DN26" s="232"/>
    </row>
    <row r="27" spans="3:118" ht="8.1" customHeight="1" x14ac:dyDescent="0.15">
      <c r="E27" s="134"/>
      <c r="F27" s="135"/>
      <c r="G27" s="126"/>
      <c r="H27" s="127"/>
      <c r="I27" s="127"/>
      <c r="J27" s="127"/>
      <c r="K27" s="127"/>
      <c r="L27" s="128"/>
      <c r="M27" s="126"/>
      <c r="N27" s="127"/>
      <c r="O27" s="127"/>
      <c r="P27" s="127"/>
      <c r="Q27" s="127"/>
      <c r="R27" s="127"/>
      <c r="S27" s="127"/>
      <c r="T27" s="127"/>
      <c r="U27" s="127"/>
      <c r="V27" s="127"/>
      <c r="W27" s="128"/>
      <c r="X27" s="126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8"/>
      <c r="AK27" s="260"/>
      <c r="AL27" s="261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9"/>
      <c r="BH27" s="190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205"/>
      <c r="BX27" s="148"/>
      <c r="BY27" s="148"/>
      <c r="BZ27" s="148"/>
      <c r="CA27" s="148"/>
      <c r="CB27" s="148"/>
      <c r="CC27" s="148"/>
      <c r="CD27" s="148"/>
      <c r="CE27" s="148"/>
      <c r="CF27" s="148"/>
      <c r="CG27" s="226"/>
      <c r="CH27" s="227"/>
      <c r="CI27" s="227"/>
      <c r="CJ27" s="227"/>
      <c r="CK27" s="227"/>
      <c r="CL27" s="35"/>
      <c r="CR27" s="9" t="s">
        <v>76</v>
      </c>
      <c r="CS27" s="9">
        <v>27</v>
      </c>
      <c r="CT27" s="9">
        <v>1</v>
      </c>
      <c r="CU27" s="9">
        <v>1</v>
      </c>
      <c r="CV27" s="11">
        <v>320</v>
      </c>
      <c r="CW27" s="11">
        <v>30</v>
      </c>
      <c r="CY27" s="9" t="s">
        <v>181</v>
      </c>
      <c r="CZ27" s="10" t="s">
        <v>182</v>
      </c>
      <c r="DA27" s="9">
        <v>725</v>
      </c>
      <c r="DB27" s="11" t="s">
        <v>71</v>
      </c>
      <c r="DC27" s="11" t="s">
        <v>71</v>
      </c>
      <c r="DD27" s="11" t="s">
        <v>64</v>
      </c>
      <c r="DE27" s="9">
        <v>70</v>
      </c>
      <c r="DF27" s="9">
        <v>-70</v>
      </c>
      <c r="DG27" s="9" t="s">
        <v>183</v>
      </c>
      <c r="DH27" s="9" t="s">
        <v>184</v>
      </c>
      <c r="DI27" s="9" t="s">
        <v>109</v>
      </c>
      <c r="DJ27" s="9">
        <v>10</v>
      </c>
      <c r="DK27" s="10">
        <v>1000</v>
      </c>
      <c r="DL27" s="9">
        <v>10</v>
      </c>
      <c r="DM27" s="10">
        <v>1000</v>
      </c>
      <c r="DN27" s="9"/>
    </row>
    <row r="28" spans="3:118" ht="8.1" customHeight="1" x14ac:dyDescent="0.15">
      <c r="E28" s="134"/>
      <c r="F28" s="135"/>
      <c r="G28" s="126"/>
      <c r="H28" s="127"/>
      <c r="I28" s="127"/>
      <c r="J28" s="127"/>
      <c r="K28" s="127"/>
      <c r="L28" s="128"/>
      <c r="M28" s="126"/>
      <c r="N28" s="127"/>
      <c r="O28" s="127"/>
      <c r="P28" s="127"/>
      <c r="Q28" s="127"/>
      <c r="R28" s="127"/>
      <c r="S28" s="127"/>
      <c r="T28" s="127"/>
      <c r="U28" s="127"/>
      <c r="V28" s="127"/>
      <c r="W28" s="128"/>
      <c r="X28" s="126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8"/>
      <c r="AK28" s="44"/>
      <c r="AL28" s="215" t="s">
        <v>59</v>
      </c>
      <c r="AM28" s="215"/>
      <c r="AN28" s="215"/>
      <c r="AO28" s="215"/>
      <c r="AP28" s="217" t="str">
        <f>IF(OR(AL5="認定番号",AL5=""),"?",VLOOKUP(AL5,CY27:DN36,4,FALSE))</f>
        <v>?</v>
      </c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45"/>
      <c r="BD28" s="45"/>
      <c r="BE28" s="45"/>
      <c r="BF28" s="45"/>
      <c r="BG28" s="46"/>
      <c r="BH28" s="116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37"/>
      <c r="BU28" s="37"/>
      <c r="BV28" s="47"/>
      <c r="BW28" s="205"/>
      <c r="BX28" s="148"/>
      <c r="BY28" s="148"/>
      <c r="BZ28" s="148"/>
      <c r="CA28" s="148"/>
      <c r="CB28" s="148"/>
      <c r="CC28" s="148"/>
      <c r="CD28" s="148"/>
      <c r="CE28" s="148"/>
      <c r="CF28" s="148"/>
      <c r="CG28" s="226"/>
      <c r="CH28" s="227"/>
      <c r="CI28" s="227"/>
      <c r="CJ28" s="227"/>
      <c r="CK28" s="227"/>
      <c r="CL28" s="35"/>
      <c r="CR28" s="9"/>
      <c r="CS28" s="9">
        <v>28</v>
      </c>
      <c r="CT28" s="9">
        <v>2</v>
      </c>
      <c r="CU28" s="9">
        <v>2</v>
      </c>
      <c r="CV28" s="11">
        <v>450</v>
      </c>
      <c r="CW28" s="11">
        <v>45</v>
      </c>
      <c r="CY28" s="9" t="s">
        <v>69</v>
      </c>
      <c r="CZ28" s="10" t="s">
        <v>70</v>
      </c>
      <c r="DA28" s="9">
        <v>725</v>
      </c>
      <c r="DB28" s="11" t="s">
        <v>71</v>
      </c>
      <c r="DC28" s="11" t="s">
        <v>71</v>
      </c>
      <c r="DD28" s="11" t="s">
        <v>64</v>
      </c>
      <c r="DE28" s="9">
        <v>70</v>
      </c>
      <c r="DF28" s="9">
        <v>-70</v>
      </c>
      <c r="DG28" s="9" t="s">
        <v>183</v>
      </c>
      <c r="DH28" s="9" t="s">
        <v>184</v>
      </c>
      <c r="DI28" s="9" t="s">
        <v>109</v>
      </c>
      <c r="DJ28" s="9">
        <v>10</v>
      </c>
      <c r="DK28" s="10">
        <v>1000</v>
      </c>
      <c r="DL28" s="9">
        <v>10</v>
      </c>
      <c r="DM28" s="10">
        <v>1000</v>
      </c>
      <c r="DN28" s="9"/>
    </row>
    <row r="29" spans="3:118" ht="8.1" customHeight="1" x14ac:dyDescent="0.15">
      <c r="E29" s="134"/>
      <c r="F29" s="135"/>
      <c r="G29" s="126"/>
      <c r="H29" s="127"/>
      <c r="I29" s="127"/>
      <c r="J29" s="127"/>
      <c r="K29" s="127"/>
      <c r="L29" s="128"/>
      <c r="M29" s="152"/>
      <c r="N29" s="153"/>
      <c r="O29" s="153"/>
      <c r="P29" s="153"/>
      <c r="Q29" s="153"/>
      <c r="R29" s="153"/>
      <c r="S29" s="153"/>
      <c r="T29" s="153"/>
      <c r="U29" s="153"/>
      <c r="V29" s="153"/>
      <c r="W29" s="154"/>
      <c r="X29" s="152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4"/>
      <c r="AK29" s="48"/>
      <c r="AL29" s="248"/>
      <c r="AM29" s="248"/>
      <c r="AN29" s="248"/>
      <c r="AO29" s="248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49"/>
      <c r="BD29" s="49"/>
      <c r="BE29" s="49"/>
      <c r="BF29" s="49"/>
      <c r="BG29" s="50"/>
      <c r="BH29" s="12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41"/>
      <c r="BU29" s="41"/>
      <c r="BV29" s="51"/>
      <c r="BW29" s="205"/>
      <c r="BX29" s="148"/>
      <c r="BY29" s="148"/>
      <c r="BZ29" s="148"/>
      <c r="CA29" s="148"/>
      <c r="CB29" s="148"/>
      <c r="CC29" s="148"/>
      <c r="CD29" s="148"/>
      <c r="CE29" s="148"/>
      <c r="CF29" s="148"/>
      <c r="CG29" s="226"/>
      <c r="CH29" s="227"/>
      <c r="CI29" s="227"/>
      <c r="CJ29" s="227"/>
      <c r="CK29" s="227"/>
      <c r="CL29" s="52"/>
      <c r="CM29" s="2"/>
      <c r="CN29" s="2"/>
      <c r="CO29" s="7"/>
      <c r="CP29" s="7"/>
      <c r="CR29" s="9" t="s">
        <v>98</v>
      </c>
      <c r="CS29" s="9">
        <v>29</v>
      </c>
      <c r="CT29" s="9">
        <v>3</v>
      </c>
      <c r="CU29" s="9">
        <v>3</v>
      </c>
      <c r="CV29" s="11">
        <v>600</v>
      </c>
      <c r="CW29" s="11">
        <v>60</v>
      </c>
      <c r="CY29" s="9" t="s">
        <v>185</v>
      </c>
      <c r="CZ29" s="9" t="s">
        <v>186</v>
      </c>
      <c r="DA29" s="9">
        <v>725</v>
      </c>
      <c r="DB29" s="11" t="s">
        <v>71</v>
      </c>
      <c r="DC29" s="11" t="s">
        <v>71</v>
      </c>
      <c r="DD29" s="11" t="s">
        <v>64</v>
      </c>
      <c r="DE29" s="9">
        <v>70</v>
      </c>
      <c r="DF29" s="9">
        <v>-70</v>
      </c>
      <c r="DG29" s="9" t="s">
        <v>183</v>
      </c>
      <c r="DH29" s="9" t="s">
        <v>184</v>
      </c>
      <c r="DI29" s="9" t="s">
        <v>109</v>
      </c>
      <c r="DJ29" s="9">
        <v>10</v>
      </c>
      <c r="DK29" s="10">
        <v>1000</v>
      </c>
      <c r="DL29" s="9">
        <v>10</v>
      </c>
      <c r="DM29" s="10">
        <v>1000</v>
      </c>
      <c r="DN29" s="9"/>
    </row>
    <row r="30" spans="3:118" ht="8.1" customHeight="1" x14ac:dyDescent="0.15">
      <c r="E30" s="134"/>
      <c r="F30" s="135"/>
      <c r="G30" s="126"/>
      <c r="H30" s="127"/>
      <c r="I30" s="127"/>
      <c r="J30" s="127"/>
      <c r="K30" s="127"/>
      <c r="L30" s="128"/>
      <c r="M30" s="123" t="s">
        <v>44</v>
      </c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123" t="s">
        <v>131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5"/>
      <c r="AK30" s="265" t="s">
        <v>45</v>
      </c>
      <c r="AL30" s="186"/>
      <c r="AM30" s="186"/>
      <c r="AN30" s="186"/>
      <c r="AO30" s="186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9"/>
      <c r="BH30" s="11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54"/>
      <c r="BU30" s="54"/>
      <c r="BV30" s="54"/>
      <c r="BW30" s="164"/>
      <c r="BX30" s="165"/>
      <c r="BY30" s="165"/>
      <c r="BZ30" s="165"/>
      <c r="CA30" s="165"/>
      <c r="CB30" s="148" t="s">
        <v>37</v>
      </c>
      <c r="CC30" s="148"/>
      <c r="CD30" s="148"/>
      <c r="CE30" s="148"/>
      <c r="CF30" s="148"/>
      <c r="CG30" s="196"/>
      <c r="CH30" s="197"/>
      <c r="CI30" s="197"/>
      <c r="CJ30" s="197"/>
      <c r="CK30" s="197"/>
      <c r="CL30" s="52"/>
      <c r="CM30" s="2"/>
      <c r="CN30" s="2"/>
      <c r="CO30" s="7"/>
      <c r="CP30" s="7"/>
      <c r="CR30" s="9"/>
      <c r="CS30" s="9">
        <v>30</v>
      </c>
      <c r="CT30" s="9">
        <v>4</v>
      </c>
      <c r="CU30" s="9">
        <v>4</v>
      </c>
      <c r="CV30" s="11">
        <v>700</v>
      </c>
      <c r="CW30" s="11">
        <v>90</v>
      </c>
      <c r="CY30" s="9" t="s">
        <v>187</v>
      </c>
      <c r="CZ30" s="9" t="s">
        <v>188</v>
      </c>
      <c r="DA30" s="9">
        <v>765</v>
      </c>
      <c r="DB30" s="11" t="s">
        <v>189</v>
      </c>
      <c r="DC30" s="11" t="s">
        <v>99</v>
      </c>
      <c r="DD30" s="11" t="s">
        <v>65</v>
      </c>
      <c r="DE30" s="9">
        <v>75</v>
      </c>
      <c r="DF30" s="9">
        <v>-75</v>
      </c>
      <c r="DG30" s="9" t="s">
        <v>190</v>
      </c>
      <c r="DH30" s="9" t="s">
        <v>145</v>
      </c>
      <c r="DI30" s="9" t="s">
        <v>110</v>
      </c>
      <c r="DJ30" s="9">
        <v>15</v>
      </c>
      <c r="DK30" s="10">
        <v>1000</v>
      </c>
      <c r="DL30" s="9">
        <v>6</v>
      </c>
      <c r="DM30" s="10">
        <v>100</v>
      </c>
      <c r="DN30" s="9"/>
    </row>
    <row r="31" spans="3:118" ht="8.1" customHeight="1" x14ac:dyDescent="0.15">
      <c r="E31" s="134"/>
      <c r="F31" s="135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8"/>
      <c r="X31" s="126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8"/>
      <c r="AK31" s="190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9"/>
      <c r="BH31" s="44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164"/>
      <c r="BX31" s="165"/>
      <c r="BY31" s="165"/>
      <c r="BZ31" s="165"/>
      <c r="CA31" s="165"/>
      <c r="CB31" s="148"/>
      <c r="CC31" s="148"/>
      <c r="CD31" s="148"/>
      <c r="CE31" s="148"/>
      <c r="CF31" s="148"/>
      <c r="CG31" s="196"/>
      <c r="CH31" s="197"/>
      <c r="CI31" s="197"/>
      <c r="CJ31" s="197"/>
      <c r="CK31" s="197"/>
      <c r="CL31" s="52"/>
      <c r="CM31" s="2"/>
      <c r="CN31" s="2"/>
      <c r="CO31" s="7"/>
      <c r="CP31" s="7"/>
      <c r="CR31" s="7"/>
      <c r="CS31" s="12">
        <v>31</v>
      </c>
      <c r="CT31" s="12">
        <v>5</v>
      </c>
      <c r="CU31" s="12">
        <v>5</v>
      </c>
      <c r="CV31" s="12">
        <v>750</v>
      </c>
      <c r="CW31" s="13">
        <v>105</v>
      </c>
      <c r="CY31" s="9" t="s">
        <v>191</v>
      </c>
      <c r="CZ31" s="10" t="s">
        <v>192</v>
      </c>
      <c r="DA31" s="11">
        <v>765</v>
      </c>
      <c r="DB31" s="11" t="s">
        <v>189</v>
      </c>
      <c r="DC31" s="11" t="s">
        <v>100</v>
      </c>
      <c r="DD31" s="11" t="s">
        <v>65</v>
      </c>
      <c r="DE31" s="11">
        <v>75</v>
      </c>
      <c r="DF31" s="11">
        <v>-75</v>
      </c>
      <c r="DG31" s="9" t="s">
        <v>190</v>
      </c>
      <c r="DH31" s="9" t="s">
        <v>145</v>
      </c>
      <c r="DI31" s="9" t="s">
        <v>110</v>
      </c>
      <c r="DJ31" s="9">
        <v>15</v>
      </c>
      <c r="DK31" s="10">
        <v>1000</v>
      </c>
      <c r="DL31" s="9">
        <v>6</v>
      </c>
      <c r="DM31" s="10">
        <v>100</v>
      </c>
      <c r="DN31" s="9"/>
    </row>
    <row r="32" spans="3:118" ht="8.1" customHeight="1" x14ac:dyDescent="0.15">
      <c r="E32" s="134"/>
      <c r="F32" s="135"/>
      <c r="G32" s="126"/>
      <c r="H32" s="127"/>
      <c r="I32" s="127"/>
      <c r="J32" s="127"/>
      <c r="K32" s="127"/>
      <c r="L32" s="128"/>
      <c r="M32" s="126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126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8"/>
      <c r="AK32" s="191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3"/>
      <c r="BH32" s="48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164"/>
      <c r="BX32" s="165"/>
      <c r="BY32" s="165"/>
      <c r="BZ32" s="165"/>
      <c r="CA32" s="165"/>
      <c r="CB32" s="148"/>
      <c r="CC32" s="148"/>
      <c r="CD32" s="148"/>
      <c r="CE32" s="148"/>
      <c r="CF32" s="148"/>
      <c r="CG32" s="196"/>
      <c r="CH32" s="197"/>
      <c r="CI32" s="197"/>
      <c r="CJ32" s="197"/>
      <c r="CK32" s="197"/>
      <c r="CL32" s="52"/>
      <c r="CM32" s="2"/>
      <c r="CN32" s="2"/>
      <c r="CO32" s="7"/>
      <c r="CP32" s="7"/>
      <c r="CQ32" s="7"/>
      <c r="CR32" s="7"/>
      <c r="CS32" s="12">
        <v>32</v>
      </c>
      <c r="CT32" s="12">
        <v>6</v>
      </c>
      <c r="CU32" s="12">
        <v>6</v>
      </c>
      <c r="CV32" s="12">
        <v>850</v>
      </c>
      <c r="CW32" s="9"/>
      <c r="CY32" s="9" t="s">
        <v>193</v>
      </c>
      <c r="CZ32" s="10" t="s">
        <v>194</v>
      </c>
      <c r="DA32" s="11">
        <v>765</v>
      </c>
      <c r="DB32" s="11" t="s">
        <v>189</v>
      </c>
      <c r="DC32" s="11" t="s">
        <v>101</v>
      </c>
      <c r="DD32" s="11" t="s">
        <v>65</v>
      </c>
      <c r="DE32" s="11">
        <v>75</v>
      </c>
      <c r="DF32" s="11">
        <v>-75</v>
      </c>
      <c r="DG32" s="9" t="s">
        <v>190</v>
      </c>
      <c r="DH32" s="9" t="s">
        <v>145</v>
      </c>
      <c r="DI32" s="9" t="s">
        <v>110</v>
      </c>
      <c r="DJ32" s="9">
        <v>15</v>
      </c>
      <c r="DK32" s="10">
        <v>1000</v>
      </c>
      <c r="DL32" s="9">
        <v>6</v>
      </c>
      <c r="DM32" s="10">
        <v>100</v>
      </c>
      <c r="DN32" s="9"/>
    </row>
    <row r="33" spans="5:118" ht="8.1" customHeight="1" x14ac:dyDescent="0.15">
      <c r="E33" s="134"/>
      <c r="F33" s="135"/>
      <c r="G33" s="126"/>
      <c r="H33" s="127"/>
      <c r="I33" s="127"/>
      <c r="J33" s="127"/>
      <c r="K33" s="127"/>
      <c r="L33" s="128"/>
      <c r="M33" s="126"/>
      <c r="N33" s="127"/>
      <c r="O33" s="127"/>
      <c r="P33" s="127"/>
      <c r="Q33" s="127"/>
      <c r="R33" s="127"/>
      <c r="S33" s="127"/>
      <c r="T33" s="127"/>
      <c r="U33" s="127"/>
      <c r="V33" s="127"/>
      <c r="W33" s="128"/>
      <c r="X33" s="126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8"/>
      <c r="AK33" s="126" t="s">
        <v>133</v>
      </c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8"/>
      <c r="BH33" s="55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164"/>
      <c r="BX33" s="165"/>
      <c r="BY33" s="165"/>
      <c r="BZ33" s="165"/>
      <c r="CA33" s="165"/>
      <c r="CB33" s="148" t="s">
        <v>37</v>
      </c>
      <c r="CC33" s="148"/>
      <c r="CD33" s="148"/>
      <c r="CE33" s="148"/>
      <c r="CF33" s="148"/>
      <c r="CG33" s="196"/>
      <c r="CH33" s="197"/>
      <c r="CI33" s="197"/>
      <c r="CJ33" s="197"/>
      <c r="CK33" s="197"/>
      <c r="CL33" s="52"/>
      <c r="CM33" s="2"/>
      <c r="CN33" s="2"/>
      <c r="CO33" s="7"/>
      <c r="CP33" s="7"/>
      <c r="CQ33" s="7"/>
      <c r="CR33" s="7"/>
      <c r="CS33" s="12">
        <v>33</v>
      </c>
      <c r="CT33" s="12">
        <v>7</v>
      </c>
      <c r="CU33" s="12">
        <v>7</v>
      </c>
      <c r="CV33" s="12">
        <v>900</v>
      </c>
      <c r="CW33" s="9"/>
      <c r="CY33" s="9" t="s">
        <v>195</v>
      </c>
      <c r="CZ33" s="10" t="s">
        <v>196</v>
      </c>
      <c r="DA33" s="11">
        <v>790</v>
      </c>
      <c r="DB33" s="11" t="s">
        <v>189</v>
      </c>
      <c r="DC33" s="11" t="s">
        <v>102</v>
      </c>
      <c r="DD33" s="11" t="s">
        <v>65</v>
      </c>
      <c r="DE33" s="11">
        <v>75</v>
      </c>
      <c r="DF33" s="11">
        <v>-75</v>
      </c>
      <c r="DG33" s="9" t="s">
        <v>190</v>
      </c>
      <c r="DH33" s="9" t="s">
        <v>145</v>
      </c>
      <c r="DI33" s="9" t="s">
        <v>110</v>
      </c>
      <c r="DJ33" s="9">
        <v>15</v>
      </c>
      <c r="DK33" s="10">
        <v>1000</v>
      </c>
      <c r="DL33" s="9">
        <v>6</v>
      </c>
      <c r="DM33" s="10">
        <v>100</v>
      </c>
      <c r="DN33" s="9"/>
    </row>
    <row r="34" spans="5:118" ht="8.1" customHeight="1" x14ac:dyDescent="0.15">
      <c r="E34" s="134"/>
      <c r="F34" s="135"/>
      <c r="G34" s="126"/>
      <c r="H34" s="127"/>
      <c r="I34" s="127"/>
      <c r="J34" s="127"/>
      <c r="K34" s="127"/>
      <c r="L34" s="128"/>
      <c r="M34" s="126"/>
      <c r="N34" s="127"/>
      <c r="O34" s="127"/>
      <c r="P34" s="127"/>
      <c r="Q34" s="127"/>
      <c r="R34" s="127"/>
      <c r="S34" s="127"/>
      <c r="T34" s="127"/>
      <c r="U34" s="127"/>
      <c r="V34" s="127"/>
      <c r="W34" s="128"/>
      <c r="X34" s="126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  <c r="AK34" s="126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8"/>
      <c r="BH34" s="57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164"/>
      <c r="BX34" s="165"/>
      <c r="BY34" s="165"/>
      <c r="BZ34" s="165"/>
      <c r="CA34" s="165"/>
      <c r="CB34" s="148"/>
      <c r="CC34" s="148"/>
      <c r="CD34" s="148"/>
      <c r="CE34" s="148"/>
      <c r="CF34" s="148"/>
      <c r="CG34" s="196"/>
      <c r="CH34" s="197"/>
      <c r="CI34" s="197"/>
      <c r="CJ34" s="197"/>
      <c r="CK34" s="197"/>
      <c r="CL34" s="59"/>
      <c r="CM34" s="2"/>
      <c r="CN34" s="2"/>
      <c r="CO34" s="7"/>
      <c r="CP34" s="7"/>
      <c r="CQ34" s="7"/>
      <c r="CR34" s="7"/>
      <c r="CS34" s="12"/>
      <c r="CT34" s="12">
        <v>8</v>
      </c>
      <c r="CU34" s="12">
        <v>8</v>
      </c>
      <c r="CV34" s="12">
        <v>1000</v>
      </c>
      <c r="CW34" s="9"/>
      <c r="CY34" s="9" t="s">
        <v>197</v>
      </c>
      <c r="CZ34" s="10" t="s">
        <v>198</v>
      </c>
      <c r="DA34" s="11">
        <v>790</v>
      </c>
      <c r="DB34" s="11" t="s">
        <v>189</v>
      </c>
      <c r="DC34" s="11" t="s">
        <v>102</v>
      </c>
      <c r="DD34" s="11" t="s">
        <v>65</v>
      </c>
      <c r="DE34" s="11">
        <v>75</v>
      </c>
      <c r="DF34" s="11">
        <v>-75</v>
      </c>
      <c r="DG34" s="9" t="s">
        <v>190</v>
      </c>
      <c r="DH34" s="9" t="s">
        <v>145</v>
      </c>
      <c r="DI34" s="9" t="s">
        <v>110</v>
      </c>
      <c r="DJ34" s="9">
        <v>15</v>
      </c>
      <c r="DK34" s="10">
        <v>1000</v>
      </c>
      <c r="DL34" s="9">
        <v>6</v>
      </c>
      <c r="DM34" s="10">
        <v>100</v>
      </c>
      <c r="DN34" s="9"/>
    </row>
    <row r="35" spans="5:118" ht="8.1" customHeight="1" x14ac:dyDescent="0.15">
      <c r="E35" s="134"/>
      <c r="F35" s="135"/>
      <c r="G35" s="126"/>
      <c r="H35" s="127"/>
      <c r="I35" s="127"/>
      <c r="J35" s="127"/>
      <c r="K35" s="127"/>
      <c r="L35" s="128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8"/>
      <c r="X35" s="126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/>
      <c r="AK35" s="126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57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164"/>
      <c r="BX35" s="165"/>
      <c r="BY35" s="165"/>
      <c r="BZ35" s="165"/>
      <c r="CA35" s="165"/>
      <c r="CB35" s="148"/>
      <c r="CC35" s="148"/>
      <c r="CD35" s="148"/>
      <c r="CE35" s="148"/>
      <c r="CF35" s="148"/>
      <c r="CG35" s="196"/>
      <c r="CH35" s="197"/>
      <c r="CI35" s="197"/>
      <c r="CJ35" s="197"/>
      <c r="CK35" s="197"/>
      <c r="CL35" s="52"/>
      <c r="CM35" s="2"/>
      <c r="CN35" s="2"/>
      <c r="CO35" s="7"/>
      <c r="CP35" s="7"/>
      <c r="CQ35" s="7"/>
      <c r="CR35" s="7"/>
      <c r="CS35" s="12"/>
      <c r="CT35" s="12">
        <v>9</v>
      </c>
      <c r="CU35" s="12">
        <v>9</v>
      </c>
      <c r="CV35" s="12"/>
      <c r="CW35" s="9"/>
      <c r="CY35" s="9" t="s">
        <v>199</v>
      </c>
      <c r="CZ35" s="9" t="s">
        <v>200</v>
      </c>
      <c r="DA35" s="9">
        <v>790</v>
      </c>
      <c r="DB35" s="11" t="s">
        <v>189</v>
      </c>
      <c r="DC35" s="11" t="s">
        <v>103</v>
      </c>
      <c r="DD35" s="11" t="s">
        <v>65</v>
      </c>
      <c r="DE35" s="11">
        <v>75</v>
      </c>
      <c r="DF35" s="11">
        <v>-75</v>
      </c>
      <c r="DG35" s="9" t="s">
        <v>190</v>
      </c>
      <c r="DH35" s="9" t="s">
        <v>145</v>
      </c>
      <c r="DI35" s="9" t="s">
        <v>110</v>
      </c>
      <c r="DJ35" s="9">
        <v>15</v>
      </c>
      <c r="DK35" s="10">
        <v>1000</v>
      </c>
      <c r="DL35" s="9">
        <v>6</v>
      </c>
      <c r="DM35" s="10">
        <v>100</v>
      </c>
      <c r="DN35" s="9"/>
    </row>
    <row r="36" spans="5:118" ht="8.1" customHeight="1" x14ac:dyDescent="0.15">
      <c r="E36" s="134"/>
      <c r="F36" s="135"/>
      <c r="G36" s="126"/>
      <c r="H36" s="127"/>
      <c r="I36" s="127"/>
      <c r="J36" s="127"/>
      <c r="K36" s="127"/>
      <c r="L36" s="128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8"/>
      <c r="X36" s="126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6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8"/>
      <c r="BH36" s="57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164"/>
      <c r="BX36" s="165"/>
      <c r="BY36" s="165"/>
      <c r="BZ36" s="165"/>
      <c r="CA36" s="165"/>
      <c r="CB36" s="148"/>
      <c r="CC36" s="148"/>
      <c r="CD36" s="148"/>
      <c r="CE36" s="148"/>
      <c r="CF36" s="148"/>
      <c r="CG36" s="196"/>
      <c r="CH36" s="197"/>
      <c r="CI36" s="197"/>
      <c r="CJ36" s="197"/>
      <c r="CK36" s="197"/>
      <c r="CL36" s="52"/>
      <c r="CM36" s="2"/>
      <c r="CN36" s="2"/>
      <c r="CO36" s="7"/>
      <c r="CP36" s="7"/>
      <c r="CQ36" s="7"/>
      <c r="CR36" s="7"/>
      <c r="CS36" s="12"/>
      <c r="CT36" s="12">
        <v>10</v>
      </c>
      <c r="CU36" s="12">
        <v>10</v>
      </c>
      <c r="CV36" s="12"/>
      <c r="CW36" s="9"/>
      <c r="CY36" s="9" t="s">
        <v>201</v>
      </c>
      <c r="CZ36" s="9" t="s">
        <v>202</v>
      </c>
      <c r="DA36" s="9">
        <v>790</v>
      </c>
      <c r="DB36" s="11" t="s">
        <v>189</v>
      </c>
      <c r="DC36" s="11" t="s">
        <v>103</v>
      </c>
      <c r="DD36" s="11" t="s">
        <v>65</v>
      </c>
      <c r="DE36" s="11">
        <v>75</v>
      </c>
      <c r="DF36" s="11">
        <v>-75</v>
      </c>
      <c r="DG36" s="11" t="s">
        <v>116</v>
      </c>
      <c r="DH36" s="11" t="s">
        <v>145</v>
      </c>
      <c r="DI36" s="11" t="s">
        <v>110</v>
      </c>
      <c r="DJ36" s="9">
        <v>15</v>
      </c>
      <c r="DK36" s="9">
        <v>1000</v>
      </c>
      <c r="DL36" s="9">
        <v>6</v>
      </c>
      <c r="DM36" s="10">
        <v>100</v>
      </c>
      <c r="DN36" s="9"/>
    </row>
    <row r="37" spans="5:118" ht="8.1" customHeight="1" x14ac:dyDescent="0.15">
      <c r="E37" s="134"/>
      <c r="F37" s="135"/>
      <c r="G37" s="126"/>
      <c r="H37" s="127"/>
      <c r="I37" s="127"/>
      <c r="J37" s="127"/>
      <c r="K37" s="127"/>
      <c r="L37" s="128"/>
      <c r="M37" s="126"/>
      <c r="N37" s="127"/>
      <c r="O37" s="127"/>
      <c r="P37" s="127"/>
      <c r="Q37" s="127"/>
      <c r="R37" s="127"/>
      <c r="S37" s="127"/>
      <c r="T37" s="127"/>
      <c r="U37" s="127"/>
      <c r="V37" s="127"/>
      <c r="W37" s="12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8"/>
      <c r="AK37" s="211" t="s">
        <v>78</v>
      </c>
      <c r="AL37" s="212"/>
      <c r="AM37" s="212"/>
      <c r="AN37" s="212"/>
      <c r="AO37" s="212"/>
      <c r="AP37" s="212"/>
      <c r="AQ37" s="212"/>
      <c r="AR37" s="212" t="s">
        <v>79</v>
      </c>
      <c r="AS37" s="212"/>
      <c r="AT37" s="270" t="str">
        <f>IF(OR(AL5="認定番号",AL5=""),"?",VLOOKUP(AL5,CY27:DN36,9,FALSE))</f>
        <v>?</v>
      </c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12" t="s">
        <v>80</v>
      </c>
      <c r="BF37" s="212"/>
      <c r="BG37" s="256"/>
      <c r="BH37" s="57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164"/>
      <c r="BX37" s="165"/>
      <c r="BY37" s="165"/>
      <c r="BZ37" s="165"/>
      <c r="CA37" s="165"/>
      <c r="CB37" s="148"/>
      <c r="CC37" s="148"/>
      <c r="CD37" s="148"/>
      <c r="CE37" s="148"/>
      <c r="CF37" s="148"/>
      <c r="CG37" s="196"/>
      <c r="CH37" s="197"/>
      <c r="CI37" s="197"/>
      <c r="CJ37" s="197"/>
      <c r="CK37" s="197"/>
      <c r="CL37" s="52"/>
      <c r="CM37" s="2"/>
      <c r="CN37" s="2"/>
      <c r="CO37" s="7"/>
      <c r="CP37" s="7"/>
      <c r="CQ37" s="7"/>
      <c r="CR37" s="7"/>
      <c r="CS37" s="12"/>
      <c r="CT37" s="12">
        <v>11</v>
      </c>
      <c r="CU37" s="12">
        <v>11</v>
      </c>
      <c r="CV37" s="12"/>
      <c r="CW37" s="16"/>
    </row>
    <row r="38" spans="5:118" ht="8.1" customHeight="1" x14ac:dyDescent="0.15">
      <c r="E38" s="136"/>
      <c r="F38" s="137"/>
      <c r="G38" s="129"/>
      <c r="H38" s="130"/>
      <c r="I38" s="130"/>
      <c r="J38" s="130"/>
      <c r="K38" s="130"/>
      <c r="L38" s="131"/>
      <c r="M38" s="129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29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213"/>
      <c r="AL38" s="214"/>
      <c r="AM38" s="214"/>
      <c r="AN38" s="214"/>
      <c r="AO38" s="214"/>
      <c r="AP38" s="214"/>
      <c r="AQ38" s="214"/>
      <c r="AR38" s="214"/>
      <c r="AS38" s="214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14"/>
      <c r="BF38" s="214"/>
      <c r="BG38" s="257"/>
      <c r="BH38" s="60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254"/>
      <c r="BX38" s="255"/>
      <c r="BY38" s="255"/>
      <c r="BZ38" s="255"/>
      <c r="CA38" s="255"/>
      <c r="CB38" s="234"/>
      <c r="CC38" s="234"/>
      <c r="CD38" s="234"/>
      <c r="CE38" s="234"/>
      <c r="CF38" s="234"/>
      <c r="CG38" s="228"/>
      <c r="CH38" s="229"/>
      <c r="CI38" s="229"/>
      <c r="CJ38" s="229"/>
      <c r="CK38" s="229"/>
      <c r="CL38" s="52"/>
      <c r="CM38" s="3"/>
      <c r="CN38" s="3"/>
      <c r="CO38" s="6"/>
      <c r="CP38" s="6"/>
      <c r="CQ38" s="7"/>
      <c r="CR38" s="7"/>
      <c r="CS38" s="12"/>
      <c r="CT38" s="12">
        <v>12</v>
      </c>
      <c r="CU38" s="12">
        <v>12</v>
      </c>
      <c r="CV38" s="15"/>
      <c r="CW38" s="21"/>
    </row>
    <row r="39" spans="5:118" ht="8.1" customHeight="1" x14ac:dyDescent="0.15">
      <c r="E39" s="132" t="s">
        <v>15</v>
      </c>
      <c r="F39" s="295"/>
      <c r="G39" s="155" t="s">
        <v>120</v>
      </c>
      <c r="H39" s="139"/>
      <c r="I39" s="139"/>
      <c r="J39" s="139"/>
      <c r="K39" s="139"/>
      <c r="L39" s="140"/>
      <c r="M39" s="183" t="s">
        <v>7</v>
      </c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206" t="s">
        <v>124</v>
      </c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38"/>
      <c r="AK39" s="178" t="s">
        <v>30</v>
      </c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328"/>
      <c r="BW39" s="241"/>
      <c r="BX39" s="242"/>
      <c r="BY39" s="242"/>
      <c r="BZ39" s="242"/>
      <c r="CA39" s="242"/>
      <c r="CB39" s="147" t="s">
        <v>38</v>
      </c>
      <c r="CC39" s="240"/>
      <c r="CD39" s="240"/>
      <c r="CE39" s="240"/>
      <c r="CF39" s="240"/>
      <c r="CG39" s="218"/>
      <c r="CH39" s="219"/>
      <c r="CI39" s="219"/>
      <c r="CJ39" s="219"/>
      <c r="CK39" s="219"/>
      <c r="CL39" s="62"/>
      <c r="CM39" s="3"/>
      <c r="CN39" s="3"/>
      <c r="CO39" s="6"/>
      <c r="CP39" s="6"/>
      <c r="CQ39" s="7"/>
      <c r="CR39" s="7"/>
      <c r="CS39" s="12"/>
      <c r="CT39" s="12"/>
      <c r="CU39" s="12">
        <v>13</v>
      </c>
      <c r="CV39" s="12"/>
      <c r="CW39" s="17"/>
    </row>
    <row r="40" spans="5:118" ht="8.1" customHeight="1" x14ac:dyDescent="0.15">
      <c r="E40" s="260"/>
      <c r="F40" s="296"/>
      <c r="G40" s="141"/>
      <c r="H40" s="142"/>
      <c r="I40" s="142"/>
      <c r="J40" s="142"/>
      <c r="K40" s="142"/>
      <c r="L40" s="143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41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83"/>
      <c r="BW40" s="164"/>
      <c r="BX40" s="165"/>
      <c r="BY40" s="165"/>
      <c r="BZ40" s="165"/>
      <c r="CA40" s="165"/>
      <c r="CB40" s="220"/>
      <c r="CC40" s="220"/>
      <c r="CD40" s="220"/>
      <c r="CE40" s="220"/>
      <c r="CF40" s="220"/>
      <c r="CG40" s="196"/>
      <c r="CH40" s="197"/>
      <c r="CI40" s="197"/>
      <c r="CJ40" s="197"/>
      <c r="CK40" s="197"/>
      <c r="CL40" s="62"/>
      <c r="CM40" s="3"/>
      <c r="CN40" s="3"/>
      <c r="CO40" s="6"/>
      <c r="CP40" s="6"/>
      <c r="CQ40" s="7"/>
      <c r="CR40" s="6"/>
      <c r="CS40" s="12"/>
      <c r="CT40" s="12"/>
      <c r="CU40" s="12">
        <v>14</v>
      </c>
      <c r="CV40" s="12"/>
      <c r="CW40" s="9"/>
    </row>
    <row r="41" spans="5:118" ht="8.1" customHeight="1" x14ac:dyDescent="0.15">
      <c r="E41" s="260"/>
      <c r="F41" s="296"/>
      <c r="G41" s="141"/>
      <c r="H41" s="142"/>
      <c r="I41" s="142"/>
      <c r="J41" s="142"/>
      <c r="K41" s="142"/>
      <c r="L41" s="143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6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83"/>
      <c r="BW41" s="164"/>
      <c r="BX41" s="165"/>
      <c r="BY41" s="165"/>
      <c r="BZ41" s="165"/>
      <c r="CA41" s="165"/>
      <c r="CB41" s="220"/>
      <c r="CC41" s="220"/>
      <c r="CD41" s="220"/>
      <c r="CE41" s="220"/>
      <c r="CF41" s="220"/>
      <c r="CG41" s="196"/>
      <c r="CH41" s="197"/>
      <c r="CI41" s="197"/>
      <c r="CJ41" s="197"/>
      <c r="CK41" s="197"/>
      <c r="CL41" s="52"/>
      <c r="CM41" s="2"/>
      <c r="CN41" s="2"/>
      <c r="CO41" s="7"/>
      <c r="CP41" s="7"/>
      <c r="CQ41" s="6"/>
      <c r="CR41" s="6"/>
      <c r="CS41" s="12"/>
      <c r="CT41" s="12"/>
      <c r="CU41" s="12">
        <v>15</v>
      </c>
      <c r="CV41" s="12"/>
      <c r="CW41" s="9"/>
    </row>
    <row r="42" spans="5:118" ht="8.1" customHeight="1" x14ac:dyDescent="0.15">
      <c r="E42" s="260"/>
      <c r="F42" s="296"/>
      <c r="G42" s="141"/>
      <c r="H42" s="142"/>
      <c r="I42" s="142"/>
      <c r="J42" s="142"/>
      <c r="K42" s="142"/>
      <c r="L42" s="143"/>
      <c r="M42" s="166" t="s">
        <v>9</v>
      </c>
      <c r="N42" s="167"/>
      <c r="O42" s="167"/>
      <c r="P42" s="167"/>
      <c r="Q42" s="167"/>
      <c r="R42" s="167"/>
      <c r="S42" s="167"/>
      <c r="T42" s="167"/>
      <c r="U42" s="167"/>
      <c r="V42" s="167"/>
      <c r="W42" s="168"/>
      <c r="X42" s="170" t="s">
        <v>125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53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63"/>
      <c r="BH42" s="53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205" t="str">
        <f>IF(BL43="","",(IF(AS43&lt;=BL43,"○","")))</f>
        <v/>
      </c>
      <c r="BX42" s="148"/>
      <c r="BY42" s="148"/>
      <c r="BZ42" s="148"/>
      <c r="CA42" s="148"/>
      <c r="CB42" s="148" t="s">
        <v>37</v>
      </c>
      <c r="CC42" s="220"/>
      <c r="CD42" s="220"/>
      <c r="CE42" s="220"/>
      <c r="CF42" s="220"/>
      <c r="CG42" s="226" t="str">
        <f>IF(BL43="","",(IF(BL43&lt;AS43,"○","")))</f>
        <v/>
      </c>
      <c r="CH42" s="227"/>
      <c r="CI42" s="227"/>
      <c r="CJ42" s="227"/>
      <c r="CK42" s="227"/>
      <c r="CL42" s="52"/>
      <c r="CM42" s="2"/>
      <c r="CN42" s="2"/>
      <c r="CO42" s="7"/>
      <c r="CP42" s="7"/>
      <c r="CQ42" s="6"/>
      <c r="CR42" s="6"/>
      <c r="CS42" s="12"/>
      <c r="CT42" s="12"/>
      <c r="CU42" s="12">
        <v>16</v>
      </c>
      <c r="CV42" s="12"/>
      <c r="CW42" s="9"/>
    </row>
    <row r="43" spans="5:118" ht="8.1" customHeight="1" x14ac:dyDescent="0.15">
      <c r="E43" s="260"/>
      <c r="F43" s="296"/>
      <c r="G43" s="141"/>
      <c r="H43" s="142"/>
      <c r="I43" s="142"/>
      <c r="J43" s="142"/>
      <c r="K43" s="142"/>
      <c r="L43" s="143"/>
      <c r="M43" s="141"/>
      <c r="N43" s="142"/>
      <c r="O43" s="142"/>
      <c r="P43" s="142"/>
      <c r="Q43" s="142"/>
      <c r="R43" s="142"/>
      <c r="S43" s="142"/>
      <c r="T43" s="142"/>
      <c r="U43" s="142"/>
      <c r="V43" s="142"/>
      <c r="W43" s="143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44"/>
      <c r="AL43" s="37"/>
      <c r="AM43" s="37"/>
      <c r="AN43" s="180" t="s">
        <v>21</v>
      </c>
      <c r="AO43" s="181"/>
      <c r="AP43" s="181"/>
      <c r="AQ43" s="181"/>
      <c r="AR43" s="181"/>
      <c r="AS43" s="317" t="str">
        <f>IF(OR(AL5="認定番号",AL5=""),"?",VLOOKUP(AL5,CY27:DN36,3,FALSE))</f>
        <v>?</v>
      </c>
      <c r="AT43" s="317"/>
      <c r="AU43" s="317"/>
      <c r="AV43" s="317"/>
      <c r="AW43" s="222" t="s">
        <v>83</v>
      </c>
      <c r="AX43" s="222"/>
      <c r="AY43" s="222"/>
      <c r="AZ43" s="222"/>
      <c r="BA43" s="222"/>
      <c r="BB43" s="222"/>
      <c r="BC43" s="222"/>
      <c r="BD43" s="222"/>
      <c r="BE43" s="222"/>
      <c r="BF43" s="222"/>
      <c r="BG43" s="47"/>
      <c r="BH43" s="36"/>
      <c r="BI43" s="29"/>
      <c r="BK43" s="65"/>
      <c r="BL43" s="245"/>
      <c r="BM43" s="245"/>
      <c r="BN43" s="245"/>
      <c r="BO43" s="245"/>
      <c r="BP43" s="245"/>
      <c r="BQ43" s="245"/>
      <c r="BR43" s="222" t="s">
        <v>25</v>
      </c>
      <c r="BS43" s="222"/>
      <c r="BT43" s="222"/>
      <c r="BU43" s="66"/>
      <c r="BV43" s="38"/>
      <c r="BW43" s="205"/>
      <c r="BX43" s="148"/>
      <c r="BY43" s="148"/>
      <c r="BZ43" s="148"/>
      <c r="CA43" s="148"/>
      <c r="CB43" s="220"/>
      <c r="CC43" s="220"/>
      <c r="CD43" s="220"/>
      <c r="CE43" s="220"/>
      <c r="CF43" s="220"/>
      <c r="CG43" s="226"/>
      <c r="CH43" s="227"/>
      <c r="CI43" s="227"/>
      <c r="CJ43" s="227"/>
      <c r="CK43" s="227"/>
      <c r="CL43" s="52"/>
      <c r="CM43" s="2"/>
      <c r="CN43" s="2"/>
      <c r="CO43" s="7"/>
      <c r="CP43" s="7"/>
      <c r="CQ43" s="6"/>
      <c r="CR43" s="7"/>
      <c r="CS43" s="12"/>
      <c r="CT43" s="12"/>
      <c r="CU43" s="12">
        <v>17</v>
      </c>
      <c r="CV43" s="12"/>
      <c r="CW43" s="9"/>
    </row>
    <row r="44" spans="5:118" ht="8.1" customHeight="1" x14ac:dyDescent="0.15">
      <c r="E44" s="260"/>
      <c r="F44" s="296"/>
      <c r="G44" s="141"/>
      <c r="H44" s="142"/>
      <c r="I44" s="142"/>
      <c r="J44" s="142"/>
      <c r="K44" s="142"/>
      <c r="L44" s="143"/>
      <c r="M44" s="141"/>
      <c r="N44" s="142"/>
      <c r="O44" s="142"/>
      <c r="P44" s="142"/>
      <c r="Q44" s="142"/>
      <c r="R44" s="142"/>
      <c r="S44" s="142"/>
      <c r="T44" s="142"/>
      <c r="U44" s="142"/>
      <c r="V44" s="142"/>
      <c r="W44" s="143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67"/>
      <c r="AL44" s="68"/>
      <c r="AM44" s="68"/>
      <c r="AN44" s="181"/>
      <c r="AO44" s="181"/>
      <c r="AP44" s="181"/>
      <c r="AQ44" s="181"/>
      <c r="AR44" s="181"/>
      <c r="AS44" s="317"/>
      <c r="AT44" s="317"/>
      <c r="AU44" s="317"/>
      <c r="AV44" s="317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69"/>
      <c r="BH44" s="36"/>
      <c r="BI44" s="29"/>
      <c r="BJ44" s="65"/>
      <c r="BK44" s="65"/>
      <c r="BL44" s="245"/>
      <c r="BM44" s="245"/>
      <c r="BN44" s="245"/>
      <c r="BO44" s="245"/>
      <c r="BP44" s="245"/>
      <c r="BQ44" s="245"/>
      <c r="BR44" s="222"/>
      <c r="BS44" s="222"/>
      <c r="BT44" s="222"/>
      <c r="BU44" s="66"/>
      <c r="BV44" s="38"/>
      <c r="BW44" s="205"/>
      <c r="BX44" s="148"/>
      <c r="BY44" s="148"/>
      <c r="BZ44" s="148"/>
      <c r="CA44" s="148"/>
      <c r="CB44" s="220"/>
      <c r="CC44" s="220"/>
      <c r="CD44" s="220"/>
      <c r="CE44" s="220"/>
      <c r="CF44" s="220"/>
      <c r="CG44" s="226"/>
      <c r="CH44" s="227"/>
      <c r="CI44" s="227"/>
      <c r="CJ44" s="227"/>
      <c r="CK44" s="227"/>
      <c r="CL44" s="52"/>
      <c r="CM44" s="2"/>
      <c r="CN44" s="2"/>
      <c r="CO44" s="7"/>
      <c r="CP44" s="7"/>
      <c r="CQ44" s="7"/>
      <c r="CR44" s="7"/>
      <c r="CS44" s="12"/>
      <c r="CT44" s="12"/>
      <c r="CU44" s="12">
        <v>18</v>
      </c>
      <c r="CV44" s="12"/>
      <c r="CW44" s="9"/>
      <c r="CY44" s="5" t="s">
        <v>90</v>
      </c>
    </row>
    <row r="45" spans="5:118" ht="8.1" customHeight="1" x14ac:dyDescent="0.15">
      <c r="E45" s="260"/>
      <c r="F45" s="296"/>
      <c r="G45" s="141"/>
      <c r="H45" s="142"/>
      <c r="I45" s="142"/>
      <c r="J45" s="142"/>
      <c r="K45" s="142"/>
      <c r="L45" s="143"/>
      <c r="M45" s="141"/>
      <c r="N45" s="142"/>
      <c r="O45" s="142"/>
      <c r="P45" s="142"/>
      <c r="Q45" s="142"/>
      <c r="R45" s="142"/>
      <c r="S45" s="142"/>
      <c r="T45" s="142"/>
      <c r="U45" s="142"/>
      <c r="V45" s="142"/>
      <c r="W45" s="143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70"/>
      <c r="AL45" s="68"/>
      <c r="AM45" s="68"/>
      <c r="AN45" s="182"/>
      <c r="AO45" s="182"/>
      <c r="AP45" s="182"/>
      <c r="AQ45" s="182"/>
      <c r="AR45" s="182"/>
      <c r="AS45" s="318"/>
      <c r="AT45" s="318"/>
      <c r="AU45" s="318"/>
      <c r="AV45" s="318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71"/>
      <c r="BH45" s="36"/>
      <c r="BI45" s="29"/>
      <c r="BJ45" s="72"/>
      <c r="BK45" s="72"/>
      <c r="BL45" s="246"/>
      <c r="BM45" s="246"/>
      <c r="BN45" s="246"/>
      <c r="BO45" s="246"/>
      <c r="BP45" s="246"/>
      <c r="BQ45" s="246"/>
      <c r="BR45" s="223"/>
      <c r="BS45" s="223"/>
      <c r="BT45" s="223"/>
      <c r="BU45" s="66"/>
      <c r="BV45" s="38"/>
      <c r="BW45" s="205"/>
      <c r="BX45" s="148"/>
      <c r="BY45" s="148"/>
      <c r="BZ45" s="148"/>
      <c r="CA45" s="148"/>
      <c r="CB45" s="220"/>
      <c r="CC45" s="220"/>
      <c r="CD45" s="220"/>
      <c r="CE45" s="220"/>
      <c r="CF45" s="220"/>
      <c r="CG45" s="226"/>
      <c r="CH45" s="227"/>
      <c r="CI45" s="227"/>
      <c r="CJ45" s="227"/>
      <c r="CK45" s="227"/>
      <c r="CL45" s="52"/>
      <c r="CM45" s="2"/>
      <c r="CN45" s="2"/>
      <c r="CO45" s="7"/>
      <c r="CP45" s="7"/>
      <c r="CQ45" s="7"/>
      <c r="CR45" s="7"/>
      <c r="CS45" s="12"/>
      <c r="CT45" s="12"/>
      <c r="CU45" s="12">
        <v>19</v>
      </c>
      <c r="CV45" s="12"/>
      <c r="CW45" s="9"/>
      <c r="CY45" s="9"/>
      <c r="CZ45" s="9">
        <v>30</v>
      </c>
      <c r="DA45" s="9">
        <v>45</v>
      </c>
      <c r="DB45" s="9">
        <v>60</v>
      </c>
      <c r="DC45" s="9">
        <v>90</v>
      </c>
      <c r="DD45" s="9">
        <v>105</v>
      </c>
    </row>
    <row r="46" spans="5:118" ht="8.1" customHeight="1" x14ac:dyDescent="0.15">
      <c r="E46" s="297"/>
      <c r="F46" s="298"/>
      <c r="G46" s="144"/>
      <c r="H46" s="145"/>
      <c r="I46" s="145"/>
      <c r="J46" s="145"/>
      <c r="K46" s="145"/>
      <c r="L46" s="146"/>
      <c r="M46" s="144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73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5"/>
      <c r="BH46" s="36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233"/>
      <c r="BX46" s="234"/>
      <c r="BY46" s="234"/>
      <c r="BZ46" s="234"/>
      <c r="CA46" s="234"/>
      <c r="CB46" s="221"/>
      <c r="CC46" s="221"/>
      <c r="CD46" s="221"/>
      <c r="CE46" s="221"/>
      <c r="CF46" s="221"/>
      <c r="CG46" s="235"/>
      <c r="CH46" s="236"/>
      <c r="CI46" s="236"/>
      <c r="CJ46" s="236"/>
      <c r="CK46" s="236"/>
      <c r="CL46" s="52"/>
      <c r="CM46" s="2"/>
      <c r="CN46" s="2"/>
      <c r="CO46" s="7"/>
      <c r="CP46" s="7"/>
      <c r="CQ46" s="7"/>
      <c r="CR46" s="7"/>
      <c r="CS46" s="12"/>
      <c r="CT46" s="12"/>
      <c r="CU46" s="12">
        <v>20</v>
      </c>
      <c r="CV46" s="12"/>
      <c r="CW46" s="9"/>
      <c r="CY46" s="9">
        <v>320</v>
      </c>
      <c r="CZ46" s="9"/>
      <c r="DA46" s="9">
        <v>500</v>
      </c>
      <c r="DB46" s="9" t="s">
        <v>84</v>
      </c>
      <c r="DC46" s="9" t="s">
        <v>85</v>
      </c>
      <c r="DD46" s="9" t="s">
        <v>85</v>
      </c>
    </row>
    <row r="47" spans="5:118" ht="8.1" customHeight="1" x14ac:dyDescent="0.15">
      <c r="E47" s="132" t="s">
        <v>27</v>
      </c>
      <c r="F47" s="299"/>
      <c r="G47" s="155" t="s">
        <v>121</v>
      </c>
      <c r="H47" s="139"/>
      <c r="I47" s="139"/>
      <c r="J47" s="139"/>
      <c r="K47" s="139"/>
      <c r="L47" s="140"/>
      <c r="M47" s="183" t="s">
        <v>7</v>
      </c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206" t="s">
        <v>124</v>
      </c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38" t="s">
        <v>30</v>
      </c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76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241"/>
      <c r="BX47" s="242"/>
      <c r="BY47" s="242"/>
      <c r="BZ47" s="242"/>
      <c r="CA47" s="242"/>
      <c r="CB47" s="147" t="s">
        <v>38</v>
      </c>
      <c r="CC47" s="240"/>
      <c r="CD47" s="240"/>
      <c r="CE47" s="240"/>
      <c r="CF47" s="240"/>
      <c r="CG47" s="218"/>
      <c r="CH47" s="219"/>
      <c r="CI47" s="219"/>
      <c r="CJ47" s="219"/>
      <c r="CK47" s="219"/>
      <c r="CL47" s="52"/>
      <c r="CM47" s="2"/>
      <c r="CN47" s="2"/>
      <c r="CO47" s="7"/>
      <c r="CP47" s="7"/>
      <c r="CQ47" s="7"/>
      <c r="CR47" s="7"/>
      <c r="CS47" s="12"/>
      <c r="CT47" s="12"/>
      <c r="CU47" s="12">
        <v>21</v>
      </c>
      <c r="CV47" s="12"/>
      <c r="CW47" s="9"/>
      <c r="CY47" s="9">
        <v>450</v>
      </c>
      <c r="CZ47" s="9" t="s">
        <v>72</v>
      </c>
      <c r="DA47" s="9">
        <v>500</v>
      </c>
      <c r="DB47" s="10">
        <v>700</v>
      </c>
      <c r="DC47" s="10">
        <v>1400</v>
      </c>
      <c r="DD47" s="10">
        <v>1950</v>
      </c>
    </row>
    <row r="48" spans="5:118" ht="8.1" customHeight="1" x14ac:dyDescent="0.15">
      <c r="E48" s="134"/>
      <c r="F48" s="300"/>
      <c r="G48" s="158"/>
      <c r="H48" s="142"/>
      <c r="I48" s="142"/>
      <c r="J48" s="142"/>
      <c r="K48" s="142"/>
      <c r="L48" s="143"/>
      <c r="M48" s="208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207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141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36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164"/>
      <c r="BX48" s="165"/>
      <c r="BY48" s="165"/>
      <c r="BZ48" s="165"/>
      <c r="CA48" s="165"/>
      <c r="CB48" s="148"/>
      <c r="CC48" s="220"/>
      <c r="CD48" s="220"/>
      <c r="CE48" s="220"/>
      <c r="CF48" s="220"/>
      <c r="CG48" s="196"/>
      <c r="CH48" s="197"/>
      <c r="CI48" s="197"/>
      <c r="CJ48" s="197"/>
      <c r="CK48" s="197"/>
      <c r="CL48" s="52"/>
      <c r="CM48" s="2"/>
      <c r="CN48" s="2"/>
      <c r="CO48" s="7"/>
      <c r="CP48" s="7"/>
      <c r="CQ48" s="7"/>
      <c r="CR48" s="7"/>
      <c r="CS48" s="12"/>
      <c r="CT48" s="12"/>
      <c r="CU48" s="12">
        <v>22</v>
      </c>
      <c r="CV48" s="12"/>
      <c r="CW48" s="9"/>
      <c r="CY48" s="9">
        <v>600</v>
      </c>
      <c r="CZ48" s="9" t="s">
        <v>72</v>
      </c>
      <c r="DA48" s="9">
        <v>500</v>
      </c>
      <c r="DB48" s="10">
        <v>700</v>
      </c>
      <c r="DC48" s="10">
        <v>1400</v>
      </c>
      <c r="DD48" s="10">
        <v>1900</v>
      </c>
    </row>
    <row r="49" spans="5:108" ht="8.1" customHeight="1" x14ac:dyDescent="0.15">
      <c r="E49" s="301"/>
      <c r="F49" s="300"/>
      <c r="G49" s="141"/>
      <c r="H49" s="142"/>
      <c r="I49" s="142"/>
      <c r="J49" s="142"/>
      <c r="K49" s="142"/>
      <c r="L49" s="143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141" t="s">
        <v>42</v>
      </c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36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164"/>
      <c r="BX49" s="165"/>
      <c r="BY49" s="165"/>
      <c r="BZ49" s="165"/>
      <c r="CA49" s="165"/>
      <c r="CB49" s="220"/>
      <c r="CC49" s="220"/>
      <c r="CD49" s="220"/>
      <c r="CE49" s="220"/>
      <c r="CF49" s="220"/>
      <c r="CG49" s="196"/>
      <c r="CH49" s="197"/>
      <c r="CI49" s="197"/>
      <c r="CJ49" s="197"/>
      <c r="CK49" s="197"/>
      <c r="CL49" s="52"/>
      <c r="CM49" s="2"/>
      <c r="CN49" s="2"/>
      <c r="CO49" s="7"/>
      <c r="CP49" s="7"/>
      <c r="CQ49" s="7"/>
      <c r="CR49" s="7"/>
      <c r="CS49" s="12"/>
      <c r="CT49" s="12"/>
      <c r="CU49" s="12">
        <v>23</v>
      </c>
      <c r="CV49" s="12"/>
      <c r="CW49" s="9"/>
      <c r="CY49" s="9">
        <v>700</v>
      </c>
      <c r="CZ49" s="9">
        <v>700</v>
      </c>
      <c r="DA49" s="9" t="s">
        <v>72</v>
      </c>
      <c r="DB49" s="10" t="s">
        <v>73</v>
      </c>
      <c r="DC49" s="10" t="s">
        <v>74</v>
      </c>
      <c r="DD49" s="10" t="s">
        <v>72</v>
      </c>
    </row>
    <row r="50" spans="5:108" ht="8.1" customHeight="1" x14ac:dyDescent="0.15">
      <c r="E50" s="301"/>
      <c r="F50" s="300"/>
      <c r="G50" s="141"/>
      <c r="H50" s="142"/>
      <c r="I50" s="142"/>
      <c r="J50" s="142"/>
      <c r="K50" s="142"/>
      <c r="L50" s="143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185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40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164"/>
      <c r="BX50" s="165"/>
      <c r="BY50" s="165"/>
      <c r="BZ50" s="165"/>
      <c r="CA50" s="165"/>
      <c r="CB50" s="220"/>
      <c r="CC50" s="220"/>
      <c r="CD50" s="220"/>
      <c r="CE50" s="220"/>
      <c r="CF50" s="220"/>
      <c r="CG50" s="196"/>
      <c r="CH50" s="197"/>
      <c r="CI50" s="197"/>
      <c r="CJ50" s="197"/>
      <c r="CK50" s="197"/>
      <c r="CL50" s="52"/>
      <c r="CM50" s="2"/>
      <c r="CN50" s="2"/>
      <c r="CO50" s="7"/>
      <c r="CP50" s="7"/>
      <c r="CQ50" s="7"/>
      <c r="CR50" s="7"/>
      <c r="CS50" s="12"/>
      <c r="CT50" s="12"/>
      <c r="CU50" s="12">
        <v>24</v>
      </c>
      <c r="CV50" s="12"/>
      <c r="CW50" s="9"/>
      <c r="CY50" s="9">
        <v>750</v>
      </c>
      <c r="CZ50" s="9" t="s">
        <v>75</v>
      </c>
      <c r="DA50" s="9">
        <v>500</v>
      </c>
      <c r="DB50" s="9">
        <v>700</v>
      </c>
      <c r="DC50" s="10">
        <v>1400</v>
      </c>
      <c r="DD50" s="10">
        <v>1950</v>
      </c>
    </row>
    <row r="51" spans="5:108" ht="8.1" customHeight="1" x14ac:dyDescent="0.15">
      <c r="E51" s="301"/>
      <c r="F51" s="300"/>
      <c r="G51" s="141"/>
      <c r="H51" s="142"/>
      <c r="I51" s="142"/>
      <c r="J51" s="142"/>
      <c r="K51" s="142"/>
      <c r="L51" s="143"/>
      <c r="M51" s="210" t="s">
        <v>11</v>
      </c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209" t="s">
        <v>32</v>
      </c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169" t="s">
        <v>61</v>
      </c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1"/>
      <c r="BH51" s="36"/>
      <c r="BI51" s="38"/>
      <c r="BJ51" s="78"/>
      <c r="BK51" s="78"/>
      <c r="BL51" s="78"/>
      <c r="BM51" s="78"/>
      <c r="BN51" s="78"/>
      <c r="BO51" s="78"/>
      <c r="BP51" s="78"/>
      <c r="BQ51" s="78"/>
      <c r="BR51" s="79"/>
      <c r="BS51" s="80"/>
      <c r="BT51" s="80"/>
      <c r="BU51" s="38"/>
      <c r="BV51" s="38"/>
      <c r="BW51" s="205" t="str">
        <f>IF(BJ52="","",IF(AND((VLOOKUP(AL5,CY27:DN36,8,FALSE))&lt;=BJ52,BJ52&lt;=(VLOOKUP(AL5,CY27:DN36,7,FALSE))),"○",""))</f>
        <v/>
      </c>
      <c r="BX51" s="148"/>
      <c r="BY51" s="148"/>
      <c r="BZ51" s="148"/>
      <c r="CA51" s="148"/>
      <c r="CB51" s="148" t="s">
        <v>38</v>
      </c>
      <c r="CC51" s="220"/>
      <c r="CD51" s="220"/>
      <c r="CE51" s="220"/>
      <c r="CF51" s="220"/>
      <c r="CG51" s="226" t="str">
        <f>IF(BJ52="","",IF(OR(BJ52&gt;(VLOOKUP(AL5,CY27:DN36,7,FALSE)),BJ52&lt;(VLOOKUP(AL5,CY27:DN36,8,FALSE))),"○",""))</f>
        <v/>
      </c>
      <c r="CH51" s="227"/>
      <c r="CI51" s="227"/>
      <c r="CJ51" s="227"/>
      <c r="CK51" s="227"/>
      <c r="CL51" s="59"/>
      <c r="CM51" s="2"/>
      <c r="CN51" s="2"/>
      <c r="CO51" s="7"/>
      <c r="CP51" s="7"/>
      <c r="CQ51" s="7"/>
      <c r="CR51" s="7"/>
      <c r="CS51" s="12"/>
      <c r="CT51" s="12"/>
      <c r="CU51" s="12">
        <v>25</v>
      </c>
      <c r="CV51" s="12"/>
      <c r="CW51" s="9"/>
      <c r="CY51" s="9">
        <v>850</v>
      </c>
      <c r="CZ51" s="9" t="s">
        <v>72</v>
      </c>
      <c r="DA51" s="9">
        <v>500</v>
      </c>
      <c r="DB51" s="9">
        <v>700</v>
      </c>
      <c r="DC51" s="10">
        <v>1400</v>
      </c>
      <c r="DD51" s="10">
        <v>1950</v>
      </c>
    </row>
    <row r="52" spans="5:108" ht="8.1" customHeight="1" x14ac:dyDescent="0.15">
      <c r="E52" s="301"/>
      <c r="F52" s="300"/>
      <c r="G52" s="141"/>
      <c r="H52" s="142"/>
      <c r="I52" s="142"/>
      <c r="J52" s="142"/>
      <c r="K52" s="142"/>
      <c r="L52" s="143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158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60"/>
      <c r="BH52" s="36"/>
      <c r="BI52" s="38"/>
      <c r="BJ52" s="245"/>
      <c r="BK52" s="245"/>
      <c r="BL52" s="245"/>
      <c r="BM52" s="245"/>
      <c r="BN52" s="245"/>
      <c r="BO52" s="245"/>
      <c r="BP52" s="245"/>
      <c r="BQ52" s="245"/>
      <c r="BR52" s="222" t="s">
        <v>33</v>
      </c>
      <c r="BS52" s="222"/>
      <c r="BT52" s="222"/>
      <c r="BU52" s="38"/>
      <c r="BV52" s="38"/>
      <c r="BW52" s="205"/>
      <c r="BX52" s="148"/>
      <c r="BY52" s="148"/>
      <c r="BZ52" s="148"/>
      <c r="CA52" s="148"/>
      <c r="CB52" s="220"/>
      <c r="CC52" s="220"/>
      <c r="CD52" s="220"/>
      <c r="CE52" s="220"/>
      <c r="CF52" s="220"/>
      <c r="CG52" s="226"/>
      <c r="CH52" s="227"/>
      <c r="CI52" s="227"/>
      <c r="CJ52" s="227"/>
      <c r="CK52" s="227"/>
      <c r="CL52" s="52"/>
      <c r="CM52" s="2"/>
      <c r="CN52" s="2"/>
      <c r="CO52" s="9" t="s">
        <v>86</v>
      </c>
      <c r="CP52" s="20" t="e">
        <f>VLOOKUP(AW8,CY46:DD53,MATCH(AW10,CY45:DD45,0),FALSE)</f>
        <v>#N/A</v>
      </c>
      <c r="CQ52" s="7"/>
      <c r="CR52" s="7"/>
      <c r="CS52" s="12"/>
      <c r="CT52" s="12"/>
      <c r="CU52" s="12">
        <v>26</v>
      </c>
      <c r="CV52" s="12"/>
      <c r="CW52" s="9"/>
      <c r="CY52" s="9">
        <v>900</v>
      </c>
      <c r="CZ52" s="9" t="s">
        <v>72</v>
      </c>
      <c r="DA52" s="9" t="s">
        <v>85</v>
      </c>
      <c r="DB52" s="9" t="s">
        <v>94</v>
      </c>
      <c r="DC52" s="10" t="s">
        <v>95</v>
      </c>
      <c r="DD52" s="10" t="s">
        <v>95</v>
      </c>
    </row>
    <row r="53" spans="5:108" ht="8.1" customHeight="1" x14ac:dyDescent="0.15">
      <c r="E53" s="301"/>
      <c r="F53" s="300"/>
      <c r="G53" s="141"/>
      <c r="H53" s="142"/>
      <c r="I53" s="142"/>
      <c r="J53" s="142"/>
      <c r="K53" s="142"/>
      <c r="L53" s="143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81"/>
      <c r="AL53" s="212" t="s">
        <v>62</v>
      </c>
      <c r="AM53" s="212"/>
      <c r="AN53" s="212"/>
      <c r="AO53" s="212"/>
      <c r="AP53" s="212"/>
      <c r="AQ53" s="270" t="str">
        <f>IF(OR(AL5="認定番号",AL5=""),"?",VLOOKUP(AL5,CY27:DN36,6,FALSE))</f>
        <v>?</v>
      </c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82"/>
      <c r="BG53" s="83"/>
      <c r="BH53" s="36"/>
      <c r="BI53" s="38"/>
      <c r="BJ53" s="246"/>
      <c r="BK53" s="246"/>
      <c r="BL53" s="246"/>
      <c r="BM53" s="246"/>
      <c r="BN53" s="246"/>
      <c r="BO53" s="246"/>
      <c r="BP53" s="246"/>
      <c r="BQ53" s="246"/>
      <c r="BR53" s="223"/>
      <c r="BS53" s="223"/>
      <c r="BT53" s="223"/>
      <c r="BU53" s="38"/>
      <c r="BV53" s="38"/>
      <c r="BW53" s="205"/>
      <c r="BX53" s="148"/>
      <c r="BY53" s="148"/>
      <c r="BZ53" s="148"/>
      <c r="CA53" s="148"/>
      <c r="CB53" s="220"/>
      <c r="CC53" s="220"/>
      <c r="CD53" s="220"/>
      <c r="CE53" s="220"/>
      <c r="CF53" s="220"/>
      <c r="CG53" s="226"/>
      <c r="CH53" s="227"/>
      <c r="CI53" s="227"/>
      <c r="CJ53" s="227"/>
      <c r="CK53" s="227"/>
      <c r="CL53" s="52"/>
      <c r="CM53" s="2"/>
      <c r="CN53" s="2"/>
      <c r="CO53" s="9" t="s">
        <v>89</v>
      </c>
      <c r="CP53" s="20" t="e">
        <f>VLOOKUP(AW8,CY57:DD64,MATCH(AW10,CY56:DD56,0),FALSE)</f>
        <v>#N/A</v>
      </c>
      <c r="CQ53" s="7"/>
      <c r="CR53" s="7"/>
      <c r="CS53" s="12"/>
      <c r="CT53" s="12"/>
      <c r="CU53" s="12">
        <v>27</v>
      </c>
      <c r="CV53" s="12"/>
      <c r="CW53" s="9"/>
      <c r="CY53" s="9">
        <v>1000</v>
      </c>
      <c r="CZ53" s="9" t="s">
        <v>72</v>
      </c>
      <c r="DA53" s="9" t="s">
        <v>85</v>
      </c>
      <c r="DB53" s="9" t="s">
        <v>94</v>
      </c>
      <c r="DC53" s="10" t="s">
        <v>95</v>
      </c>
      <c r="DD53" s="10" t="s">
        <v>95</v>
      </c>
    </row>
    <row r="54" spans="5:108" ht="8.1" customHeight="1" x14ac:dyDescent="0.15">
      <c r="E54" s="301"/>
      <c r="F54" s="300"/>
      <c r="G54" s="141"/>
      <c r="H54" s="142"/>
      <c r="I54" s="142"/>
      <c r="J54" s="142"/>
      <c r="K54" s="142"/>
      <c r="L54" s="143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81"/>
      <c r="AL54" s="212"/>
      <c r="AM54" s="212"/>
      <c r="AN54" s="212"/>
      <c r="AO54" s="212"/>
      <c r="AP54" s="212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82"/>
      <c r="BG54" s="83"/>
      <c r="BH54" s="36"/>
      <c r="BI54" s="38"/>
      <c r="BJ54" s="84"/>
      <c r="BK54" s="84"/>
      <c r="BL54" s="84"/>
      <c r="BM54" s="84"/>
      <c r="BN54" s="84"/>
      <c r="BO54" s="84"/>
      <c r="BP54" s="84"/>
      <c r="BQ54" s="84"/>
      <c r="BR54" s="85"/>
      <c r="BS54" s="85"/>
      <c r="BT54" s="85"/>
      <c r="BU54" s="38"/>
      <c r="BV54" s="38"/>
      <c r="BW54" s="233"/>
      <c r="BX54" s="234"/>
      <c r="BY54" s="234"/>
      <c r="BZ54" s="234"/>
      <c r="CA54" s="234"/>
      <c r="CB54" s="221"/>
      <c r="CC54" s="221"/>
      <c r="CD54" s="221"/>
      <c r="CE54" s="221"/>
      <c r="CF54" s="221"/>
      <c r="CG54" s="235"/>
      <c r="CH54" s="236"/>
      <c r="CI54" s="236"/>
      <c r="CJ54" s="236"/>
      <c r="CK54" s="236"/>
      <c r="CL54" s="52"/>
      <c r="CM54" s="2"/>
      <c r="CN54" s="2"/>
      <c r="CO54" s="9" t="s">
        <v>87</v>
      </c>
      <c r="CP54" s="20" t="e">
        <f>VLOOKUP(AW8,CY68:DA69,MATCH(AW10,CY67:DA67,0),FALSE)</f>
        <v>#N/A</v>
      </c>
      <c r="CQ54" s="7"/>
      <c r="CR54" s="7"/>
      <c r="CS54" s="12"/>
      <c r="CT54" s="12"/>
      <c r="CU54" s="12">
        <v>28</v>
      </c>
      <c r="CV54" s="12"/>
      <c r="CW54" s="9"/>
    </row>
    <row r="55" spans="5:108" ht="8.1" customHeight="1" x14ac:dyDescent="0.15">
      <c r="E55" s="132" t="s">
        <v>23</v>
      </c>
      <c r="F55" s="133"/>
      <c r="G55" s="138" t="s">
        <v>2</v>
      </c>
      <c r="H55" s="139"/>
      <c r="I55" s="139"/>
      <c r="J55" s="139"/>
      <c r="K55" s="139"/>
      <c r="L55" s="140"/>
      <c r="M55" s="138" t="s">
        <v>122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40"/>
      <c r="X55" s="183" t="s">
        <v>8</v>
      </c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38"/>
      <c r="AK55" s="178" t="s">
        <v>31</v>
      </c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243"/>
      <c r="BW55" s="241"/>
      <c r="BX55" s="242"/>
      <c r="BY55" s="242"/>
      <c r="BZ55" s="242"/>
      <c r="CA55" s="242"/>
      <c r="CB55" s="147" t="s">
        <v>37</v>
      </c>
      <c r="CC55" s="240"/>
      <c r="CD55" s="240"/>
      <c r="CE55" s="240"/>
      <c r="CF55" s="240"/>
      <c r="CG55" s="218"/>
      <c r="CH55" s="219"/>
      <c r="CI55" s="219"/>
      <c r="CJ55" s="219"/>
      <c r="CK55" s="219"/>
      <c r="CL55" s="52"/>
      <c r="CM55" s="2"/>
      <c r="CN55" s="2"/>
      <c r="CO55" s="9" t="s">
        <v>88</v>
      </c>
      <c r="CP55" s="20" t="e">
        <f>VLOOKUP(AW8,CY74:DA75,MATCH(AW10,CY73:DA73,0),FALSE)</f>
        <v>#N/A</v>
      </c>
      <c r="CQ55" s="7"/>
      <c r="CR55" s="7"/>
      <c r="CS55" s="12"/>
      <c r="CT55" s="12"/>
      <c r="CU55" s="12">
        <v>29</v>
      </c>
      <c r="CV55" s="12"/>
      <c r="CW55" s="9"/>
      <c r="CY55" s="5" t="s">
        <v>91</v>
      </c>
    </row>
    <row r="56" spans="5:108" ht="8.1" customHeight="1" x14ac:dyDescent="0.15">
      <c r="E56" s="134"/>
      <c r="F56" s="135"/>
      <c r="G56" s="141"/>
      <c r="H56" s="142"/>
      <c r="I56" s="142"/>
      <c r="J56" s="142"/>
      <c r="K56" s="142"/>
      <c r="L56" s="143"/>
      <c r="M56" s="185"/>
      <c r="N56" s="194"/>
      <c r="O56" s="194"/>
      <c r="P56" s="194"/>
      <c r="Q56" s="194"/>
      <c r="R56" s="194"/>
      <c r="S56" s="194"/>
      <c r="T56" s="194"/>
      <c r="U56" s="194"/>
      <c r="V56" s="194"/>
      <c r="W56" s="195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5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191"/>
      <c r="BW56" s="164"/>
      <c r="BX56" s="165"/>
      <c r="BY56" s="165"/>
      <c r="BZ56" s="165"/>
      <c r="CA56" s="165"/>
      <c r="CB56" s="220"/>
      <c r="CC56" s="220"/>
      <c r="CD56" s="220"/>
      <c r="CE56" s="220"/>
      <c r="CF56" s="220"/>
      <c r="CG56" s="196"/>
      <c r="CH56" s="197"/>
      <c r="CI56" s="197"/>
      <c r="CJ56" s="197"/>
      <c r="CK56" s="197"/>
      <c r="CL56" s="52"/>
      <c r="CM56" s="2"/>
      <c r="CN56" s="2"/>
      <c r="CO56" s="9" t="s">
        <v>126</v>
      </c>
      <c r="CP56" s="20" t="e">
        <f>VLOOKUP(AW8,CY46:DD53,MATCH(AW10,CY45:DD45,0),FALSE)</f>
        <v>#N/A</v>
      </c>
      <c r="CQ56" s="7"/>
      <c r="CR56" s="7"/>
      <c r="CS56" s="12"/>
      <c r="CT56" s="12"/>
      <c r="CU56" s="12">
        <v>30</v>
      </c>
      <c r="CV56" s="12"/>
      <c r="CW56" s="9"/>
      <c r="CY56" s="9"/>
      <c r="CZ56" s="9">
        <v>30</v>
      </c>
      <c r="DA56" s="9">
        <v>45</v>
      </c>
      <c r="DB56" s="9">
        <v>60</v>
      </c>
      <c r="DC56" s="9">
        <v>90</v>
      </c>
      <c r="DD56" s="9">
        <v>105</v>
      </c>
    </row>
    <row r="57" spans="5:108" ht="8.1" customHeight="1" x14ac:dyDescent="0.15">
      <c r="E57" s="134"/>
      <c r="F57" s="135"/>
      <c r="G57" s="141"/>
      <c r="H57" s="142"/>
      <c r="I57" s="142"/>
      <c r="J57" s="142"/>
      <c r="K57" s="142"/>
      <c r="L57" s="143"/>
      <c r="M57" s="169" t="s">
        <v>123</v>
      </c>
      <c r="N57" s="170"/>
      <c r="O57" s="170"/>
      <c r="P57" s="170"/>
      <c r="Q57" s="170"/>
      <c r="R57" s="170"/>
      <c r="S57" s="170"/>
      <c r="T57" s="170"/>
      <c r="U57" s="170"/>
      <c r="V57" s="170"/>
      <c r="W57" s="171"/>
      <c r="X57" s="169" t="s">
        <v>124</v>
      </c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1"/>
      <c r="AK57" s="123" t="s">
        <v>111</v>
      </c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5"/>
      <c r="BH57" s="44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205" t="str">
        <f>IF(AND(CR61="",CR62=""),"",IF(AND(CR61="○",CR62="○"),"○",""))</f>
        <v/>
      </c>
      <c r="BX57" s="148"/>
      <c r="BY57" s="148"/>
      <c r="BZ57" s="148"/>
      <c r="CA57" s="148"/>
      <c r="CB57" s="148" t="s">
        <v>38</v>
      </c>
      <c r="CC57" s="148"/>
      <c r="CD57" s="148"/>
      <c r="CE57" s="148"/>
      <c r="CF57" s="148"/>
      <c r="CG57" s="226" t="str">
        <f>IF(AND(CR61="",CR62=""),"",IF(OR(CR61="×",CR62="×"),"○",""))</f>
        <v/>
      </c>
      <c r="CH57" s="227"/>
      <c r="CI57" s="227"/>
      <c r="CJ57" s="227"/>
      <c r="CK57" s="227"/>
      <c r="CL57" s="52"/>
      <c r="CM57" s="2"/>
      <c r="CN57" s="2"/>
      <c r="CO57" s="9" t="s">
        <v>127</v>
      </c>
      <c r="CP57" s="20" t="e">
        <f>VLOOKUP(AW8,CY46:DD53,MATCH(AW10,CY45:DD45,0),FALSE)</f>
        <v>#N/A</v>
      </c>
      <c r="CQ57" s="7"/>
      <c r="CR57" s="7"/>
      <c r="CS57" s="12"/>
      <c r="CT57" s="12"/>
      <c r="CU57" s="12">
        <v>31</v>
      </c>
      <c r="CV57" s="12"/>
      <c r="CW57" s="9"/>
      <c r="CY57" s="9">
        <v>320</v>
      </c>
      <c r="CZ57" s="9" t="s">
        <v>85</v>
      </c>
      <c r="DA57" s="9" t="s">
        <v>94</v>
      </c>
      <c r="DB57" s="9" t="s">
        <v>84</v>
      </c>
      <c r="DC57" s="9" t="s">
        <v>85</v>
      </c>
      <c r="DD57" s="9" t="s">
        <v>85</v>
      </c>
    </row>
    <row r="58" spans="5:108" ht="8.1" customHeight="1" x14ac:dyDescent="0.15">
      <c r="E58" s="134"/>
      <c r="F58" s="135"/>
      <c r="G58" s="141"/>
      <c r="H58" s="142"/>
      <c r="I58" s="142"/>
      <c r="J58" s="142"/>
      <c r="K58" s="142"/>
      <c r="L58" s="143"/>
      <c r="M58" s="158"/>
      <c r="N58" s="159"/>
      <c r="O58" s="159"/>
      <c r="P58" s="159"/>
      <c r="Q58" s="159"/>
      <c r="R58" s="159"/>
      <c r="S58" s="159"/>
      <c r="T58" s="159"/>
      <c r="U58" s="159"/>
      <c r="V58" s="159"/>
      <c r="W58" s="160"/>
      <c r="X58" s="158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60"/>
      <c r="AK58" s="126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8"/>
      <c r="BH58" s="216" t="str">
        <f>AK60</f>
        <v/>
      </c>
      <c r="BI58" s="217"/>
      <c r="BJ58" s="217"/>
      <c r="BK58" s="217"/>
      <c r="BL58" s="217"/>
      <c r="BM58" s="217"/>
      <c r="BN58" s="217"/>
      <c r="BO58" s="37"/>
      <c r="BP58" s="37"/>
      <c r="BQ58" s="37"/>
      <c r="BR58" s="37"/>
      <c r="BS58" s="37"/>
      <c r="BT58" s="37"/>
      <c r="BU58" s="37"/>
      <c r="BV58" s="37"/>
      <c r="BW58" s="205"/>
      <c r="BX58" s="148"/>
      <c r="BY58" s="148"/>
      <c r="BZ58" s="148"/>
      <c r="CA58" s="148"/>
      <c r="CB58" s="148"/>
      <c r="CC58" s="148"/>
      <c r="CD58" s="148"/>
      <c r="CE58" s="148"/>
      <c r="CF58" s="148"/>
      <c r="CG58" s="226"/>
      <c r="CH58" s="227"/>
      <c r="CI58" s="227"/>
      <c r="CJ58" s="227"/>
      <c r="CK58" s="227"/>
      <c r="CL58" s="52"/>
      <c r="CM58" s="2"/>
      <c r="CN58" s="2"/>
      <c r="CO58" s="7"/>
      <c r="CP58" s="7"/>
      <c r="CQ58" s="7"/>
      <c r="CR58" s="7"/>
      <c r="CS58" s="7"/>
      <c r="CT58" s="7"/>
      <c r="CU58" s="7"/>
      <c r="CV58" s="7"/>
      <c r="CY58" s="9">
        <v>450</v>
      </c>
      <c r="CZ58" s="9" t="s">
        <v>72</v>
      </c>
      <c r="DA58" s="9" t="s">
        <v>85</v>
      </c>
      <c r="DB58" s="10" t="s">
        <v>85</v>
      </c>
      <c r="DC58" s="10" t="s">
        <v>95</v>
      </c>
      <c r="DD58" s="10" t="s">
        <v>96</v>
      </c>
    </row>
    <row r="59" spans="5:108" ht="8.1" customHeight="1" x14ac:dyDescent="0.15">
      <c r="E59" s="134"/>
      <c r="F59" s="135"/>
      <c r="G59" s="141"/>
      <c r="H59" s="142"/>
      <c r="I59" s="142"/>
      <c r="J59" s="142"/>
      <c r="K59" s="142"/>
      <c r="L59" s="143"/>
      <c r="M59" s="158"/>
      <c r="N59" s="159"/>
      <c r="O59" s="159"/>
      <c r="P59" s="159"/>
      <c r="Q59" s="159"/>
      <c r="R59" s="159"/>
      <c r="S59" s="159"/>
      <c r="T59" s="159"/>
      <c r="U59" s="159"/>
      <c r="V59" s="159"/>
      <c r="W59" s="160"/>
      <c r="X59" s="158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60"/>
      <c r="AK59" s="126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8"/>
      <c r="BH59" s="216"/>
      <c r="BI59" s="217"/>
      <c r="BJ59" s="217"/>
      <c r="BK59" s="217"/>
      <c r="BL59" s="217"/>
      <c r="BM59" s="217"/>
      <c r="BN59" s="217"/>
      <c r="BO59" s="37"/>
      <c r="BP59" s="37"/>
      <c r="BQ59" s="37"/>
      <c r="BR59" s="37"/>
      <c r="BS59" s="37"/>
      <c r="BT59" s="37"/>
      <c r="BU59" s="37"/>
      <c r="BV59" s="37"/>
      <c r="BW59" s="205"/>
      <c r="BX59" s="148"/>
      <c r="BY59" s="148"/>
      <c r="BZ59" s="148"/>
      <c r="CA59" s="148"/>
      <c r="CB59" s="148"/>
      <c r="CC59" s="148"/>
      <c r="CD59" s="148"/>
      <c r="CE59" s="148"/>
      <c r="CF59" s="148"/>
      <c r="CG59" s="226"/>
      <c r="CH59" s="227"/>
      <c r="CI59" s="227"/>
      <c r="CJ59" s="227"/>
      <c r="CK59" s="227"/>
      <c r="CL59" s="52"/>
      <c r="CM59" s="2"/>
      <c r="CN59" s="2"/>
      <c r="CO59" s="7"/>
      <c r="CP59" s="7"/>
      <c r="CQ59" s="7"/>
      <c r="CR59" s="7"/>
      <c r="CS59" s="7"/>
      <c r="CT59" s="7"/>
      <c r="CU59" s="7"/>
      <c r="CV59" s="7"/>
      <c r="CY59" s="9">
        <v>600</v>
      </c>
      <c r="CZ59" s="9" t="s">
        <v>72</v>
      </c>
      <c r="DA59" s="9" t="s">
        <v>85</v>
      </c>
      <c r="DB59" s="10" t="s">
        <v>85</v>
      </c>
      <c r="DC59" s="10" t="s">
        <v>95</v>
      </c>
      <c r="DD59" s="10" t="s">
        <v>95</v>
      </c>
    </row>
    <row r="60" spans="5:108" ht="8.1" customHeight="1" x14ac:dyDescent="0.15">
      <c r="E60" s="134"/>
      <c r="F60" s="135"/>
      <c r="G60" s="141"/>
      <c r="H60" s="142"/>
      <c r="I60" s="142"/>
      <c r="J60" s="142"/>
      <c r="K60" s="142"/>
      <c r="L60" s="143"/>
      <c r="M60" s="158"/>
      <c r="N60" s="159"/>
      <c r="O60" s="159"/>
      <c r="P60" s="159"/>
      <c r="Q60" s="159"/>
      <c r="R60" s="159"/>
      <c r="S60" s="159"/>
      <c r="T60" s="159"/>
      <c r="U60" s="159"/>
      <c r="V60" s="159"/>
      <c r="W60" s="160"/>
      <c r="X60" s="158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60"/>
      <c r="AK60" s="216" t="str">
        <f>IF(AL5="認定番号","",VLOOKUP(AL5,CY26:DN36,10,FALSE))</f>
        <v/>
      </c>
      <c r="AL60" s="217"/>
      <c r="AM60" s="217"/>
      <c r="AN60" s="217"/>
      <c r="AO60" s="217"/>
      <c r="AP60" s="217"/>
      <c r="AQ60" s="217"/>
      <c r="AR60" s="217"/>
      <c r="AS60" s="217"/>
      <c r="AT60" s="21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47"/>
      <c r="BH60" s="44"/>
      <c r="BI60" s="37"/>
      <c r="BJ60" s="237"/>
      <c r="BK60" s="237"/>
      <c r="BL60" s="237"/>
      <c r="BM60" s="215" t="s">
        <v>115</v>
      </c>
      <c r="BN60" s="215"/>
      <c r="BO60" s="237"/>
      <c r="BP60" s="237"/>
      <c r="BQ60" s="237"/>
      <c r="BR60" s="237"/>
      <c r="BS60" s="237"/>
      <c r="BT60" s="215" t="s">
        <v>114</v>
      </c>
      <c r="BU60" s="215"/>
      <c r="BV60" s="215"/>
      <c r="BW60" s="205"/>
      <c r="BX60" s="148"/>
      <c r="BY60" s="148"/>
      <c r="BZ60" s="148"/>
      <c r="CA60" s="148"/>
      <c r="CB60" s="148"/>
      <c r="CC60" s="148"/>
      <c r="CD60" s="148"/>
      <c r="CE60" s="148"/>
      <c r="CF60" s="148"/>
      <c r="CG60" s="226"/>
      <c r="CH60" s="227"/>
      <c r="CI60" s="227"/>
      <c r="CJ60" s="227"/>
      <c r="CK60" s="227"/>
      <c r="CL60" s="59"/>
      <c r="CM60" s="2"/>
      <c r="CN60" s="2"/>
      <c r="CO60" s="12"/>
      <c r="CP60" s="12" t="s">
        <v>115</v>
      </c>
      <c r="CQ60" s="12" t="s">
        <v>118</v>
      </c>
      <c r="CR60" s="12" t="s">
        <v>119</v>
      </c>
      <c r="CS60" s="7"/>
      <c r="CT60" s="7"/>
      <c r="CU60" s="7"/>
      <c r="CV60" s="7"/>
      <c r="CY60" s="9">
        <v>700</v>
      </c>
      <c r="CZ60" s="9" t="s">
        <v>85</v>
      </c>
      <c r="DA60" s="9" t="s">
        <v>72</v>
      </c>
      <c r="DB60" s="10" t="s">
        <v>72</v>
      </c>
      <c r="DC60" s="10" t="s">
        <v>72</v>
      </c>
      <c r="DD60" s="10" t="s">
        <v>72</v>
      </c>
    </row>
    <row r="61" spans="5:108" ht="8.1" customHeight="1" x14ac:dyDescent="0.15">
      <c r="E61" s="134"/>
      <c r="F61" s="135"/>
      <c r="G61" s="141"/>
      <c r="H61" s="142"/>
      <c r="I61" s="142"/>
      <c r="J61" s="142"/>
      <c r="K61" s="142"/>
      <c r="L61" s="143"/>
      <c r="M61" s="158"/>
      <c r="N61" s="159"/>
      <c r="O61" s="159"/>
      <c r="P61" s="159"/>
      <c r="Q61" s="159"/>
      <c r="R61" s="159"/>
      <c r="S61" s="159"/>
      <c r="T61" s="159"/>
      <c r="U61" s="159"/>
      <c r="V61" s="159"/>
      <c r="W61" s="160"/>
      <c r="X61" s="158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60"/>
      <c r="AK61" s="216"/>
      <c r="AL61" s="217"/>
      <c r="AM61" s="217"/>
      <c r="AN61" s="217"/>
      <c r="AO61" s="217"/>
      <c r="AP61" s="217"/>
      <c r="AQ61" s="217"/>
      <c r="AR61" s="217"/>
      <c r="AS61" s="217"/>
      <c r="AT61" s="21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47"/>
      <c r="BH61" s="44"/>
      <c r="BI61" s="37"/>
      <c r="BJ61" s="238"/>
      <c r="BK61" s="238"/>
      <c r="BL61" s="238"/>
      <c r="BM61" s="215"/>
      <c r="BN61" s="215"/>
      <c r="BO61" s="238"/>
      <c r="BP61" s="238"/>
      <c r="BQ61" s="238"/>
      <c r="BR61" s="238"/>
      <c r="BS61" s="238"/>
      <c r="BT61" s="215"/>
      <c r="BU61" s="215"/>
      <c r="BV61" s="215"/>
      <c r="BW61" s="205"/>
      <c r="BX61" s="148"/>
      <c r="BY61" s="148"/>
      <c r="BZ61" s="148"/>
      <c r="CA61" s="148"/>
      <c r="CB61" s="148"/>
      <c r="CC61" s="148"/>
      <c r="CD61" s="148"/>
      <c r="CE61" s="148"/>
      <c r="CF61" s="148"/>
      <c r="CG61" s="226"/>
      <c r="CH61" s="227"/>
      <c r="CI61" s="227"/>
      <c r="CJ61" s="227"/>
      <c r="CK61" s="227"/>
      <c r="CL61" s="59"/>
      <c r="CM61" s="2"/>
      <c r="CN61" s="2"/>
      <c r="CO61" s="12" t="s">
        <v>117</v>
      </c>
      <c r="CP61" s="20" t="str">
        <f>IF(BJ60="","",IF(BJ60&lt;=AK62,"○","×"))</f>
        <v/>
      </c>
      <c r="CQ61" s="20" t="str">
        <f>IF(BO60="","",IF(BO60&lt;AU62,"○","×"))</f>
        <v/>
      </c>
      <c r="CR61" s="20" t="str">
        <f>IF(AND(CP61="",CQ61=""),"",IF(AND(CP61="○",CQ61="○"),"○","×"))</f>
        <v/>
      </c>
      <c r="CS61" s="7"/>
      <c r="CT61" s="7"/>
      <c r="CU61" s="7"/>
      <c r="CV61" s="7"/>
      <c r="CY61" s="9">
        <v>750</v>
      </c>
      <c r="CZ61" s="9" t="s">
        <v>72</v>
      </c>
      <c r="DA61" s="9">
        <v>530</v>
      </c>
      <c r="DB61" s="9">
        <v>730</v>
      </c>
      <c r="DC61" s="10">
        <v>1420</v>
      </c>
      <c r="DD61" s="10">
        <v>2000</v>
      </c>
    </row>
    <row r="62" spans="5:108" ht="8.1" customHeight="1" x14ac:dyDescent="0.15">
      <c r="E62" s="134"/>
      <c r="F62" s="135"/>
      <c r="G62" s="141"/>
      <c r="H62" s="142"/>
      <c r="I62" s="142"/>
      <c r="J62" s="142"/>
      <c r="K62" s="142"/>
      <c r="L62" s="143"/>
      <c r="M62" s="158"/>
      <c r="N62" s="159"/>
      <c r="O62" s="159"/>
      <c r="P62" s="159"/>
      <c r="Q62" s="159"/>
      <c r="R62" s="159"/>
      <c r="S62" s="159"/>
      <c r="T62" s="159"/>
      <c r="U62" s="159"/>
      <c r="V62" s="159"/>
      <c r="W62" s="160"/>
      <c r="X62" s="158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60"/>
      <c r="AK62" s="278">
        <f>VLOOKUP(AL5,CY26:DN36,12,FALSE)</f>
        <v>0</v>
      </c>
      <c r="AL62" s="215"/>
      <c r="AM62" s="215"/>
      <c r="AN62" s="215"/>
      <c r="AO62" s="215"/>
      <c r="AP62" s="215" t="s">
        <v>112</v>
      </c>
      <c r="AQ62" s="215"/>
      <c r="AR62" s="215"/>
      <c r="AS62" s="215"/>
      <c r="AT62" s="215"/>
      <c r="AU62" s="215">
        <f>VLOOKUP(AL5,CY26:DN36,13,FALSE)</f>
        <v>0</v>
      </c>
      <c r="AV62" s="215"/>
      <c r="AW62" s="215"/>
      <c r="AX62" s="215"/>
      <c r="AY62" s="215"/>
      <c r="AZ62" s="215"/>
      <c r="BA62" s="215" t="s">
        <v>113</v>
      </c>
      <c r="BB62" s="215"/>
      <c r="BC62" s="215"/>
      <c r="BD62" s="215"/>
      <c r="BE62" s="215"/>
      <c r="BF62" s="215"/>
      <c r="BG62" s="293"/>
      <c r="BH62" s="44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205"/>
      <c r="BX62" s="148"/>
      <c r="BY62" s="148"/>
      <c r="BZ62" s="148"/>
      <c r="CA62" s="148"/>
      <c r="CB62" s="148"/>
      <c r="CC62" s="148"/>
      <c r="CD62" s="148"/>
      <c r="CE62" s="148"/>
      <c r="CF62" s="148"/>
      <c r="CG62" s="226"/>
      <c r="CH62" s="227"/>
      <c r="CI62" s="227"/>
      <c r="CJ62" s="227"/>
      <c r="CK62" s="227"/>
      <c r="CL62" s="52"/>
      <c r="CM62" s="2"/>
      <c r="CN62" s="2"/>
      <c r="CO62" s="12" t="s">
        <v>108</v>
      </c>
      <c r="CP62" s="20" t="str">
        <f>IF(BJ65="","",IF(BJ65&lt;=AK66,"○","×"))</f>
        <v/>
      </c>
      <c r="CQ62" s="20" t="str">
        <f>IF(BO65="","",IF(BO65&lt;AU66,"○","×"))</f>
        <v/>
      </c>
      <c r="CR62" s="20" t="str">
        <f>IF(AND(CP62="",CQ62=""),"",IF(AND(CP62="○",CQ62="○"),"○","×"))</f>
        <v/>
      </c>
      <c r="CS62" s="7"/>
      <c r="CT62" s="7"/>
      <c r="CU62" s="7"/>
      <c r="CV62" s="7"/>
      <c r="CW62" s="9" t="s">
        <v>86</v>
      </c>
      <c r="CY62" s="9">
        <v>850</v>
      </c>
      <c r="CZ62" s="9" t="s">
        <v>72</v>
      </c>
      <c r="DA62" s="9">
        <v>530</v>
      </c>
      <c r="DB62" s="9">
        <v>730</v>
      </c>
      <c r="DC62" s="10">
        <v>1420</v>
      </c>
      <c r="DD62" s="10">
        <v>2000</v>
      </c>
    </row>
    <row r="63" spans="5:108" ht="8.1" customHeight="1" x14ac:dyDescent="0.15">
      <c r="E63" s="134"/>
      <c r="F63" s="135"/>
      <c r="G63" s="141"/>
      <c r="H63" s="142"/>
      <c r="I63" s="142"/>
      <c r="J63" s="142"/>
      <c r="K63" s="142"/>
      <c r="L63" s="143"/>
      <c r="M63" s="158"/>
      <c r="N63" s="159"/>
      <c r="O63" s="159"/>
      <c r="P63" s="159"/>
      <c r="Q63" s="159"/>
      <c r="R63" s="159"/>
      <c r="S63" s="159"/>
      <c r="T63" s="159"/>
      <c r="U63" s="159"/>
      <c r="V63" s="159"/>
      <c r="W63" s="160"/>
      <c r="X63" s="158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60"/>
      <c r="AK63" s="278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93"/>
      <c r="BH63" s="216" t="str">
        <f>AK64</f>
        <v/>
      </c>
      <c r="BI63" s="217"/>
      <c r="BJ63" s="217"/>
      <c r="BK63" s="217"/>
      <c r="BL63" s="217"/>
      <c r="BM63" s="217"/>
      <c r="BN63" s="217"/>
      <c r="BO63" s="37"/>
      <c r="BP63" s="37"/>
      <c r="BQ63" s="37"/>
      <c r="BR63" s="37"/>
      <c r="BS63" s="37"/>
      <c r="BT63" s="37"/>
      <c r="BU63" s="37"/>
      <c r="BV63" s="37"/>
      <c r="BW63" s="205"/>
      <c r="BX63" s="148"/>
      <c r="BY63" s="148"/>
      <c r="BZ63" s="148"/>
      <c r="CA63" s="148"/>
      <c r="CB63" s="148"/>
      <c r="CC63" s="148"/>
      <c r="CD63" s="148"/>
      <c r="CE63" s="148"/>
      <c r="CF63" s="148"/>
      <c r="CG63" s="226"/>
      <c r="CH63" s="227"/>
      <c r="CI63" s="227"/>
      <c r="CJ63" s="227"/>
      <c r="CK63" s="227"/>
      <c r="CL63" s="52"/>
      <c r="CM63" s="2"/>
      <c r="CN63" s="2"/>
      <c r="CO63" s="7"/>
      <c r="CP63" s="7"/>
      <c r="CQ63" s="7"/>
      <c r="CR63" s="7"/>
      <c r="CS63" s="7"/>
      <c r="CT63" s="7"/>
      <c r="CU63" s="7"/>
      <c r="CV63" s="7"/>
      <c r="CW63" s="9" t="s">
        <v>89</v>
      </c>
      <c r="CY63" s="9">
        <v>900</v>
      </c>
      <c r="CZ63" s="9" t="s">
        <v>72</v>
      </c>
      <c r="DA63" s="9">
        <v>530</v>
      </c>
      <c r="DB63" s="9">
        <v>730</v>
      </c>
      <c r="DC63" s="10">
        <v>1420</v>
      </c>
      <c r="DD63" s="10">
        <v>2000</v>
      </c>
    </row>
    <row r="64" spans="5:108" ht="8.1" customHeight="1" x14ac:dyDescent="0.15">
      <c r="E64" s="134"/>
      <c r="F64" s="135"/>
      <c r="G64" s="141"/>
      <c r="H64" s="142"/>
      <c r="I64" s="142"/>
      <c r="J64" s="142"/>
      <c r="K64" s="142"/>
      <c r="L64" s="143"/>
      <c r="M64" s="158"/>
      <c r="N64" s="159"/>
      <c r="O64" s="159"/>
      <c r="P64" s="159"/>
      <c r="Q64" s="159"/>
      <c r="R64" s="159"/>
      <c r="S64" s="159"/>
      <c r="T64" s="159"/>
      <c r="U64" s="159"/>
      <c r="V64" s="159"/>
      <c r="W64" s="160"/>
      <c r="X64" s="158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216" t="str">
        <f>IF(AL5="認定番号","",VLOOKUP(AL5,CY26:DN36,11,FALSE))</f>
        <v/>
      </c>
      <c r="AL64" s="217"/>
      <c r="AM64" s="217"/>
      <c r="AN64" s="217"/>
      <c r="AO64" s="217"/>
      <c r="AP64" s="217"/>
      <c r="AQ64" s="217"/>
      <c r="AR64" s="217"/>
      <c r="AS64" s="217"/>
      <c r="AT64" s="21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47"/>
      <c r="BH64" s="216"/>
      <c r="BI64" s="217"/>
      <c r="BJ64" s="217"/>
      <c r="BK64" s="217"/>
      <c r="BL64" s="217"/>
      <c r="BM64" s="217"/>
      <c r="BN64" s="217"/>
      <c r="BO64" s="37"/>
      <c r="BP64" s="37"/>
      <c r="BQ64" s="37"/>
      <c r="BR64" s="37"/>
      <c r="BS64" s="37"/>
      <c r="BT64" s="37"/>
      <c r="BU64" s="37"/>
      <c r="BV64" s="37"/>
      <c r="BW64" s="205"/>
      <c r="BX64" s="148"/>
      <c r="BY64" s="148"/>
      <c r="BZ64" s="148"/>
      <c r="CA64" s="148"/>
      <c r="CB64" s="148"/>
      <c r="CC64" s="148"/>
      <c r="CD64" s="148"/>
      <c r="CE64" s="148"/>
      <c r="CF64" s="148"/>
      <c r="CG64" s="226"/>
      <c r="CH64" s="227"/>
      <c r="CI64" s="227"/>
      <c r="CJ64" s="227"/>
      <c r="CK64" s="227"/>
      <c r="CL64" s="52"/>
      <c r="CM64" s="2"/>
      <c r="CN64" s="2"/>
      <c r="CO64" s="7"/>
      <c r="CP64" s="7"/>
      <c r="CQ64" s="7"/>
      <c r="CR64" s="7"/>
      <c r="CS64" s="7"/>
      <c r="CT64" s="7"/>
      <c r="CU64" s="7"/>
      <c r="CV64" s="7"/>
      <c r="CW64" s="9" t="s">
        <v>87</v>
      </c>
      <c r="CY64" s="9">
        <v>1000</v>
      </c>
      <c r="CZ64" s="9" t="s">
        <v>72</v>
      </c>
      <c r="DA64" s="9">
        <v>530</v>
      </c>
      <c r="DB64" s="9">
        <v>730</v>
      </c>
      <c r="DC64" s="10">
        <v>1420</v>
      </c>
      <c r="DD64" s="10">
        <v>2000</v>
      </c>
    </row>
    <row r="65" spans="5:108" ht="8.1" customHeight="1" x14ac:dyDescent="0.15">
      <c r="E65" s="134"/>
      <c r="F65" s="135"/>
      <c r="G65" s="141"/>
      <c r="H65" s="142"/>
      <c r="I65" s="142"/>
      <c r="J65" s="142"/>
      <c r="K65" s="142"/>
      <c r="L65" s="143"/>
      <c r="M65" s="158"/>
      <c r="N65" s="159"/>
      <c r="O65" s="159"/>
      <c r="P65" s="159"/>
      <c r="Q65" s="159"/>
      <c r="R65" s="159"/>
      <c r="S65" s="159"/>
      <c r="T65" s="159"/>
      <c r="U65" s="159"/>
      <c r="V65" s="159"/>
      <c r="W65" s="160"/>
      <c r="X65" s="158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216"/>
      <c r="AL65" s="217"/>
      <c r="AM65" s="217"/>
      <c r="AN65" s="217"/>
      <c r="AO65" s="217"/>
      <c r="AP65" s="217"/>
      <c r="AQ65" s="217"/>
      <c r="AR65" s="217"/>
      <c r="AS65" s="217"/>
      <c r="AT65" s="21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47"/>
      <c r="BH65" s="44"/>
      <c r="BI65" s="37"/>
      <c r="BJ65" s="237"/>
      <c r="BK65" s="237"/>
      <c r="BL65" s="237"/>
      <c r="BM65" s="215" t="s">
        <v>115</v>
      </c>
      <c r="BN65" s="215"/>
      <c r="BO65" s="237"/>
      <c r="BP65" s="237"/>
      <c r="BQ65" s="237"/>
      <c r="BR65" s="237"/>
      <c r="BS65" s="237"/>
      <c r="BT65" s="215" t="s">
        <v>114</v>
      </c>
      <c r="BU65" s="215"/>
      <c r="BV65" s="215"/>
      <c r="BW65" s="205"/>
      <c r="BX65" s="148"/>
      <c r="BY65" s="148"/>
      <c r="BZ65" s="148"/>
      <c r="CA65" s="148"/>
      <c r="CB65" s="148"/>
      <c r="CC65" s="148"/>
      <c r="CD65" s="148"/>
      <c r="CE65" s="148"/>
      <c r="CF65" s="148"/>
      <c r="CG65" s="226"/>
      <c r="CH65" s="227"/>
      <c r="CI65" s="227"/>
      <c r="CJ65" s="227"/>
      <c r="CK65" s="227"/>
      <c r="CL65" s="52"/>
      <c r="CM65" s="2"/>
      <c r="CN65" s="2"/>
      <c r="CO65" s="7"/>
      <c r="CP65" s="7"/>
      <c r="CQ65" s="7"/>
      <c r="CR65" s="7"/>
      <c r="CS65" s="7"/>
      <c r="CT65" s="7"/>
      <c r="CU65" s="7"/>
      <c r="CV65" s="7"/>
      <c r="CW65" s="9" t="s">
        <v>88</v>
      </c>
    </row>
    <row r="66" spans="5:108" ht="8.1" customHeight="1" x14ac:dyDescent="0.15">
      <c r="E66" s="134"/>
      <c r="F66" s="135"/>
      <c r="G66" s="141"/>
      <c r="H66" s="142"/>
      <c r="I66" s="142"/>
      <c r="J66" s="142"/>
      <c r="K66" s="142"/>
      <c r="L66" s="143"/>
      <c r="M66" s="158"/>
      <c r="N66" s="159"/>
      <c r="O66" s="159"/>
      <c r="P66" s="159"/>
      <c r="Q66" s="159"/>
      <c r="R66" s="159"/>
      <c r="S66" s="159"/>
      <c r="T66" s="159"/>
      <c r="U66" s="159"/>
      <c r="V66" s="159"/>
      <c r="W66" s="160"/>
      <c r="X66" s="158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278">
        <f>VLOOKUP(AL5,CY26:DN36,14,FALSE)</f>
        <v>0</v>
      </c>
      <c r="AL66" s="215"/>
      <c r="AM66" s="215"/>
      <c r="AN66" s="215"/>
      <c r="AO66" s="215"/>
      <c r="AP66" s="215" t="s">
        <v>112</v>
      </c>
      <c r="AQ66" s="215"/>
      <c r="AR66" s="215"/>
      <c r="AS66" s="215"/>
      <c r="AT66" s="215"/>
      <c r="AU66" s="215">
        <f>VLOOKUP(AL5,CY26:DN36,15,FALSE)</f>
        <v>0</v>
      </c>
      <c r="AV66" s="215"/>
      <c r="AW66" s="215"/>
      <c r="AX66" s="215"/>
      <c r="AY66" s="215"/>
      <c r="AZ66" s="215"/>
      <c r="BA66" s="215" t="s">
        <v>113</v>
      </c>
      <c r="BB66" s="215"/>
      <c r="BC66" s="215"/>
      <c r="BD66" s="215"/>
      <c r="BE66" s="215"/>
      <c r="BF66" s="215"/>
      <c r="BG66" s="293"/>
      <c r="BH66" s="44"/>
      <c r="BI66" s="37"/>
      <c r="BJ66" s="238"/>
      <c r="BK66" s="238"/>
      <c r="BL66" s="238"/>
      <c r="BM66" s="215"/>
      <c r="BN66" s="215"/>
      <c r="BO66" s="238"/>
      <c r="BP66" s="238"/>
      <c r="BQ66" s="238"/>
      <c r="BR66" s="238"/>
      <c r="BS66" s="238"/>
      <c r="BT66" s="215"/>
      <c r="BU66" s="215"/>
      <c r="BV66" s="215"/>
      <c r="BW66" s="205"/>
      <c r="BX66" s="148"/>
      <c r="BY66" s="148"/>
      <c r="BZ66" s="148"/>
      <c r="CA66" s="148"/>
      <c r="CB66" s="148"/>
      <c r="CC66" s="148"/>
      <c r="CD66" s="148"/>
      <c r="CE66" s="148"/>
      <c r="CF66" s="148"/>
      <c r="CG66" s="226"/>
      <c r="CH66" s="227"/>
      <c r="CI66" s="227"/>
      <c r="CJ66" s="227"/>
      <c r="CK66" s="227"/>
      <c r="CL66" s="52"/>
      <c r="CM66" s="2"/>
      <c r="CN66" s="2"/>
      <c r="CO66" s="7"/>
      <c r="CP66" s="7"/>
      <c r="CQ66" s="7"/>
      <c r="CR66" s="7"/>
      <c r="CS66" s="7"/>
      <c r="CT66" s="7"/>
      <c r="CU66" s="7"/>
      <c r="CV66" s="7"/>
      <c r="CW66" s="9" t="s">
        <v>126</v>
      </c>
      <c r="CY66" s="5" t="s">
        <v>92</v>
      </c>
    </row>
    <row r="67" spans="5:108" ht="8.1" customHeight="1" x14ac:dyDescent="0.15">
      <c r="E67" s="136"/>
      <c r="F67" s="137"/>
      <c r="G67" s="144"/>
      <c r="H67" s="145"/>
      <c r="I67" s="145"/>
      <c r="J67" s="145"/>
      <c r="K67" s="145"/>
      <c r="L67" s="146"/>
      <c r="M67" s="172"/>
      <c r="N67" s="173"/>
      <c r="O67" s="173"/>
      <c r="P67" s="173"/>
      <c r="Q67" s="173"/>
      <c r="R67" s="173"/>
      <c r="S67" s="173"/>
      <c r="T67" s="173"/>
      <c r="U67" s="173"/>
      <c r="V67" s="173"/>
      <c r="W67" s="174"/>
      <c r="X67" s="172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278"/>
      <c r="AL67" s="215"/>
      <c r="AM67" s="215"/>
      <c r="AN67" s="215"/>
      <c r="AO67" s="215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94"/>
      <c r="BH67" s="86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233"/>
      <c r="BX67" s="234"/>
      <c r="BY67" s="234"/>
      <c r="BZ67" s="234"/>
      <c r="CA67" s="234"/>
      <c r="CB67" s="234"/>
      <c r="CC67" s="234"/>
      <c r="CD67" s="234"/>
      <c r="CE67" s="234"/>
      <c r="CF67" s="234"/>
      <c r="CG67" s="235"/>
      <c r="CH67" s="236"/>
      <c r="CI67" s="236"/>
      <c r="CJ67" s="236"/>
      <c r="CK67" s="236"/>
      <c r="CL67" s="52"/>
      <c r="CM67" s="2"/>
      <c r="CN67" s="2"/>
      <c r="CO67" s="7"/>
      <c r="CP67" s="7"/>
      <c r="CQ67" s="7"/>
      <c r="CR67" s="7"/>
      <c r="CS67" s="7"/>
      <c r="CT67" s="7"/>
      <c r="CU67" s="7"/>
      <c r="CV67" s="7"/>
      <c r="CW67" s="9" t="s">
        <v>127</v>
      </c>
      <c r="CY67" s="9"/>
      <c r="CZ67" s="9">
        <v>45</v>
      </c>
      <c r="DA67" s="9">
        <v>60</v>
      </c>
    </row>
    <row r="68" spans="5:108" ht="8.1" customHeight="1" x14ac:dyDescent="0.15">
      <c r="E68" s="132" t="s">
        <v>24</v>
      </c>
      <c r="F68" s="133"/>
      <c r="G68" s="138" t="s">
        <v>35</v>
      </c>
      <c r="H68" s="139"/>
      <c r="I68" s="139"/>
      <c r="J68" s="139"/>
      <c r="K68" s="139"/>
      <c r="L68" s="140"/>
      <c r="M68" s="155" t="s">
        <v>41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7"/>
      <c r="X68" s="138" t="s">
        <v>8</v>
      </c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40"/>
      <c r="AK68" s="243" t="s">
        <v>39</v>
      </c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347"/>
      <c r="BH68" s="57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241"/>
      <c r="BX68" s="242"/>
      <c r="BY68" s="242"/>
      <c r="BZ68" s="242"/>
      <c r="CA68" s="242"/>
      <c r="CB68" s="147" t="s">
        <v>77</v>
      </c>
      <c r="CC68" s="147"/>
      <c r="CD68" s="147"/>
      <c r="CE68" s="147"/>
      <c r="CF68" s="147"/>
      <c r="CG68" s="218"/>
      <c r="CH68" s="219"/>
      <c r="CI68" s="219"/>
      <c r="CJ68" s="219"/>
      <c r="CK68" s="219"/>
      <c r="CL68" s="52"/>
      <c r="CM68" s="2"/>
      <c r="CN68" s="2"/>
      <c r="CO68" s="7"/>
      <c r="CP68" s="7"/>
      <c r="CQ68" s="7"/>
      <c r="CR68" s="7"/>
      <c r="CS68" s="7"/>
      <c r="CT68" s="7"/>
      <c r="CU68" s="7"/>
      <c r="CV68" s="7"/>
      <c r="CW68" s="9"/>
      <c r="CY68" s="9">
        <v>750</v>
      </c>
      <c r="CZ68" s="9">
        <v>750</v>
      </c>
      <c r="DA68" s="10">
        <v>1100</v>
      </c>
    </row>
    <row r="69" spans="5:108" ht="8.1" customHeight="1" x14ac:dyDescent="0.15">
      <c r="E69" s="134"/>
      <c r="F69" s="135"/>
      <c r="G69" s="141"/>
      <c r="H69" s="142"/>
      <c r="I69" s="142"/>
      <c r="J69" s="142"/>
      <c r="K69" s="142"/>
      <c r="L69" s="143"/>
      <c r="M69" s="158"/>
      <c r="N69" s="159"/>
      <c r="O69" s="159"/>
      <c r="P69" s="159"/>
      <c r="Q69" s="159"/>
      <c r="R69" s="159"/>
      <c r="S69" s="159"/>
      <c r="T69" s="159"/>
      <c r="U69" s="159"/>
      <c r="V69" s="159"/>
      <c r="W69" s="160"/>
      <c r="X69" s="141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3"/>
      <c r="AK69" s="190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9"/>
      <c r="BH69" s="57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164"/>
      <c r="BX69" s="165"/>
      <c r="BY69" s="165"/>
      <c r="BZ69" s="165"/>
      <c r="CA69" s="165"/>
      <c r="CB69" s="148"/>
      <c r="CC69" s="148"/>
      <c r="CD69" s="148"/>
      <c r="CE69" s="148"/>
      <c r="CF69" s="148"/>
      <c r="CG69" s="196"/>
      <c r="CH69" s="197"/>
      <c r="CI69" s="197"/>
      <c r="CJ69" s="197"/>
      <c r="CK69" s="197"/>
      <c r="CL69" s="52"/>
      <c r="CM69" s="2"/>
      <c r="CN69" s="2"/>
      <c r="CO69" s="7"/>
      <c r="CP69" s="7"/>
      <c r="CQ69" s="7"/>
      <c r="CR69" s="7"/>
      <c r="CS69" s="7"/>
      <c r="CT69" s="7"/>
      <c r="CU69" s="7"/>
      <c r="CV69" s="7"/>
      <c r="CY69" s="9">
        <v>1000</v>
      </c>
      <c r="CZ69" s="9">
        <v>750</v>
      </c>
      <c r="DA69" s="10">
        <v>1100</v>
      </c>
    </row>
    <row r="70" spans="5:108" ht="8.1" customHeight="1" x14ac:dyDescent="0.15">
      <c r="E70" s="134"/>
      <c r="F70" s="135"/>
      <c r="G70" s="141"/>
      <c r="H70" s="142"/>
      <c r="I70" s="142"/>
      <c r="J70" s="142"/>
      <c r="K70" s="142"/>
      <c r="L70" s="143"/>
      <c r="M70" s="161"/>
      <c r="N70" s="162"/>
      <c r="O70" s="162"/>
      <c r="P70" s="162"/>
      <c r="Q70" s="162"/>
      <c r="R70" s="162"/>
      <c r="S70" s="162"/>
      <c r="T70" s="162"/>
      <c r="U70" s="162"/>
      <c r="V70" s="162"/>
      <c r="W70" s="163"/>
      <c r="X70" s="141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  <c r="AK70" s="191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3"/>
      <c r="BH70" s="88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164"/>
      <c r="BX70" s="165"/>
      <c r="BY70" s="165"/>
      <c r="BZ70" s="165"/>
      <c r="CA70" s="165"/>
      <c r="CB70" s="148"/>
      <c r="CC70" s="148"/>
      <c r="CD70" s="148"/>
      <c r="CE70" s="148"/>
      <c r="CF70" s="148"/>
      <c r="CG70" s="196"/>
      <c r="CH70" s="197"/>
      <c r="CI70" s="197"/>
      <c r="CJ70" s="197"/>
      <c r="CK70" s="197"/>
      <c r="CL70" s="52"/>
      <c r="CM70" s="2"/>
      <c r="CN70" s="2"/>
      <c r="CO70" s="7"/>
      <c r="CP70" s="7"/>
      <c r="CQ70" s="7"/>
      <c r="CR70" s="7"/>
      <c r="CS70" s="7"/>
      <c r="CT70" s="7"/>
      <c r="CU70" s="7"/>
      <c r="CV70" s="7"/>
    </row>
    <row r="71" spans="5:108" ht="8.1" customHeight="1" x14ac:dyDescent="0.15">
      <c r="E71" s="134"/>
      <c r="F71" s="135"/>
      <c r="G71" s="141"/>
      <c r="H71" s="142"/>
      <c r="I71" s="142"/>
      <c r="J71" s="142"/>
      <c r="K71" s="142"/>
      <c r="L71" s="143"/>
      <c r="M71" s="158" t="s">
        <v>36</v>
      </c>
      <c r="N71" s="159"/>
      <c r="O71" s="159"/>
      <c r="P71" s="159"/>
      <c r="Q71" s="159"/>
      <c r="R71" s="159"/>
      <c r="S71" s="159"/>
      <c r="T71" s="159"/>
      <c r="U71" s="159"/>
      <c r="V71" s="159"/>
      <c r="W71" s="160"/>
      <c r="X71" s="141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3"/>
      <c r="AK71" s="190" t="s">
        <v>138</v>
      </c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9"/>
      <c r="BH71" s="57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164"/>
      <c r="BX71" s="165"/>
      <c r="BY71" s="165"/>
      <c r="BZ71" s="165"/>
      <c r="CA71" s="165"/>
      <c r="CB71" s="148" t="s">
        <v>77</v>
      </c>
      <c r="CC71" s="220"/>
      <c r="CD71" s="220"/>
      <c r="CE71" s="220"/>
      <c r="CF71" s="220"/>
      <c r="CG71" s="196"/>
      <c r="CH71" s="197"/>
      <c r="CI71" s="197"/>
      <c r="CJ71" s="197"/>
      <c r="CK71" s="197"/>
      <c r="CL71" s="52"/>
      <c r="CM71" s="2"/>
      <c r="CN71" s="2"/>
      <c r="CO71" s="7"/>
      <c r="CP71" s="7"/>
      <c r="CQ71" s="7"/>
      <c r="CR71" s="7"/>
      <c r="CS71" s="7"/>
      <c r="CT71" s="7"/>
      <c r="CU71" s="7"/>
      <c r="CV71" s="7"/>
    </row>
    <row r="72" spans="5:108" ht="8.1" customHeight="1" x14ac:dyDescent="0.15">
      <c r="E72" s="134"/>
      <c r="F72" s="135"/>
      <c r="G72" s="141"/>
      <c r="H72" s="142"/>
      <c r="I72" s="142"/>
      <c r="J72" s="142"/>
      <c r="K72" s="142"/>
      <c r="L72" s="143"/>
      <c r="M72" s="158"/>
      <c r="N72" s="159"/>
      <c r="O72" s="159"/>
      <c r="P72" s="159"/>
      <c r="Q72" s="159"/>
      <c r="R72" s="159"/>
      <c r="S72" s="159"/>
      <c r="T72" s="159"/>
      <c r="U72" s="159"/>
      <c r="V72" s="159"/>
      <c r="W72" s="160"/>
      <c r="X72" s="141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3"/>
      <c r="AK72" s="190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9"/>
      <c r="BH72" s="57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164"/>
      <c r="BX72" s="165"/>
      <c r="BY72" s="165"/>
      <c r="BZ72" s="165"/>
      <c r="CA72" s="165"/>
      <c r="CB72" s="220"/>
      <c r="CC72" s="220"/>
      <c r="CD72" s="220"/>
      <c r="CE72" s="220"/>
      <c r="CF72" s="220"/>
      <c r="CG72" s="196"/>
      <c r="CH72" s="197"/>
      <c r="CI72" s="197"/>
      <c r="CJ72" s="197"/>
      <c r="CK72" s="197"/>
      <c r="CL72" s="52"/>
      <c r="CM72" s="2"/>
      <c r="CN72" s="2"/>
      <c r="CO72" s="7"/>
      <c r="CP72" s="7"/>
      <c r="CQ72" s="7"/>
      <c r="CR72" s="7"/>
      <c r="CS72" s="7"/>
      <c r="CT72" s="7"/>
      <c r="CU72" s="7"/>
      <c r="CV72" s="7"/>
      <c r="CY72" s="5" t="s">
        <v>93</v>
      </c>
    </row>
    <row r="73" spans="5:108" ht="8.1" customHeight="1" x14ac:dyDescent="0.15">
      <c r="E73" s="136"/>
      <c r="F73" s="137"/>
      <c r="G73" s="144"/>
      <c r="H73" s="145"/>
      <c r="I73" s="145"/>
      <c r="J73" s="145"/>
      <c r="K73" s="145"/>
      <c r="L73" s="146"/>
      <c r="M73" s="172"/>
      <c r="N73" s="173"/>
      <c r="O73" s="173"/>
      <c r="P73" s="173"/>
      <c r="Q73" s="173"/>
      <c r="R73" s="173"/>
      <c r="S73" s="173"/>
      <c r="T73" s="173"/>
      <c r="U73" s="173"/>
      <c r="V73" s="173"/>
      <c r="W73" s="174"/>
      <c r="X73" s="144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6"/>
      <c r="AK73" s="319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1"/>
      <c r="BH73" s="60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254"/>
      <c r="BX73" s="255"/>
      <c r="BY73" s="255"/>
      <c r="BZ73" s="255"/>
      <c r="CA73" s="255"/>
      <c r="CB73" s="221"/>
      <c r="CC73" s="221"/>
      <c r="CD73" s="221"/>
      <c r="CE73" s="221"/>
      <c r="CF73" s="221"/>
      <c r="CG73" s="228"/>
      <c r="CH73" s="229"/>
      <c r="CI73" s="229"/>
      <c r="CJ73" s="229"/>
      <c r="CK73" s="229"/>
      <c r="CL73" s="52"/>
      <c r="CM73" s="2"/>
      <c r="CN73" s="2"/>
      <c r="CO73" s="7"/>
      <c r="CP73" s="7"/>
      <c r="CQ73" s="7"/>
      <c r="CR73" s="7"/>
      <c r="CS73" s="7"/>
      <c r="CT73" s="7"/>
      <c r="CU73" s="7"/>
      <c r="CV73" s="7"/>
      <c r="CY73" s="9"/>
      <c r="CZ73" s="9">
        <v>45</v>
      </c>
      <c r="DA73" s="9">
        <v>60</v>
      </c>
    </row>
    <row r="74" spans="5:108" ht="8.1" customHeight="1" x14ac:dyDescent="0.15">
      <c r="E74" s="132" t="s">
        <v>107</v>
      </c>
      <c r="F74" s="133"/>
      <c r="G74" s="243" t="s">
        <v>137</v>
      </c>
      <c r="H74" s="264"/>
      <c r="I74" s="264"/>
      <c r="J74" s="264"/>
      <c r="K74" s="264"/>
      <c r="L74" s="347"/>
      <c r="M74" s="175" t="s">
        <v>134</v>
      </c>
      <c r="N74" s="176"/>
      <c r="O74" s="176"/>
      <c r="P74" s="176"/>
      <c r="Q74" s="176"/>
      <c r="R74" s="176"/>
      <c r="S74" s="176"/>
      <c r="T74" s="176"/>
      <c r="U74" s="176"/>
      <c r="V74" s="176"/>
      <c r="W74" s="177"/>
      <c r="X74" s="155" t="s">
        <v>139</v>
      </c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7"/>
      <c r="AK74" s="198" t="s">
        <v>66</v>
      </c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200"/>
      <c r="BH74" s="90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204" t="str">
        <f>IF(BJ76="","",IF(BJ76&lt;=0.4,"○",""))</f>
        <v/>
      </c>
      <c r="BX74" s="147"/>
      <c r="BY74" s="147"/>
      <c r="BZ74" s="147"/>
      <c r="CA74" s="147"/>
      <c r="CB74" s="147" t="str">
        <f>IF(BJ76="","",IF(AND(BJ76&lt;=0.45,BJ76&gt;0.4),"○",""))</f>
        <v/>
      </c>
      <c r="CC74" s="147"/>
      <c r="CD74" s="147"/>
      <c r="CE74" s="147"/>
      <c r="CF74" s="147"/>
      <c r="CG74" s="224" t="str">
        <f>IF(BJ76="","",IF(BJ76&gt;0.45,"○",""))</f>
        <v/>
      </c>
      <c r="CH74" s="225"/>
      <c r="CI74" s="225"/>
      <c r="CJ74" s="225"/>
      <c r="CK74" s="225"/>
      <c r="CL74" s="52"/>
      <c r="CM74" s="2"/>
      <c r="CN74" s="2"/>
      <c r="CO74" s="7"/>
      <c r="CP74" s="7"/>
      <c r="CQ74" s="7"/>
      <c r="CR74" s="7"/>
      <c r="CS74" s="7"/>
      <c r="CT74" s="7"/>
      <c r="CU74" s="7"/>
      <c r="CV74" s="7"/>
      <c r="CY74" s="9">
        <v>750</v>
      </c>
      <c r="CZ74" s="9">
        <v>750</v>
      </c>
      <c r="DA74" s="10">
        <v>1100</v>
      </c>
      <c r="DD74" s="14"/>
    </row>
    <row r="75" spans="5:108" ht="8.1" customHeight="1" x14ac:dyDescent="0.15">
      <c r="E75" s="134"/>
      <c r="F75" s="135"/>
      <c r="G75" s="190"/>
      <c r="H75" s="188"/>
      <c r="I75" s="188"/>
      <c r="J75" s="188"/>
      <c r="K75" s="188"/>
      <c r="L75" s="189"/>
      <c r="M75" s="126"/>
      <c r="N75" s="127"/>
      <c r="O75" s="127"/>
      <c r="P75" s="127"/>
      <c r="Q75" s="127"/>
      <c r="R75" s="127"/>
      <c r="S75" s="127"/>
      <c r="T75" s="127"/>
      <c r="U75" s="127"/>
      <c r="V75" s="127"/>
      <c r="W75" s="128"/>
      <c r="X75" s="158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60"/>
      <c r="AK75" s="201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3"/>
      <c r="BH75" s="57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205"/>
      <c r="BX75" s="148"/>
      <c r="BY75" s="148"/>
      <c r="BZ75" s="148"/>
      <c r="CA75" s="148"/>
      <c r="CB75" s="148"/>
      <c r="CC75" s="148"/>
      <c r="CD75" s="148"/>
      <c r="CE75" s="148"/>
      <c r="CF75" s="148"/>
      <c r="CG75" s="226"/>
      <c r="CH75" s="227"/>
      <c r="CI75" s="227"/>
      <c r="CJ75" s="227"/>
      <c r="CK75" s="227"/>
      <c r="CL75" s="52"/>
      <c r="CM75" s="2"/>
      <c r="CN75" s="2"/>
      <c r="CO75" s="14"/>
      <c r="CP75" s="7"/>
      <c r="CQ75" s="7"/>
      <c r="CR75" s="7"/>
      <c r="CS75" s="7"/>
      <c r="CT75" s="7"/>
      <c r="CU75" s="7"/>
      <c r="CV75" s="7"/>
      <c r="CY75" s="9">
        <v>1000</v>
      </c>
      <c r="CZ75" s="9">
        <v>750</v>
      </c>
      <c r="DA75" s="10">
        <v>1100</v>
      </c>
    </row>
    <row r="76" spans="5:108" ht="8.1" customHeight="1" x14ac:dyDescent="0.15">
      <c r="E76" s="134"/>
      <c r="F76" s="135"/>
      <c r="G76" s="190"/>
      <c r="H76" s="188"/>
      <c r="I76" s="188"/>
      <c r="J76" s="188"/>
      <c r="K76" s="188"/>
      <c r="L76" s="189"/>
      <c r="M76" s="126"/>
      <c r="N76" s="127"/>
      <c r="O76" s="127"/>
      <c r="P76" s="127"/>
      <c r="Q76" s="127"/>
      <c r="R76" s="127"/>
      <c r="S76" s="127"/>
      <c r="T76" s="127"/>
      <c r="U76" s="127"/>
      <c r="V76" s="127"/>
      <c r="W76" s="128"/>
      <c r="X76" s="158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201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3"/>
      <c r="BH76" s="92"/>
      <c r="BI76" s="93"/>
      <c r="BJ76" s="245"/>
      <c r="BK76" s="245"/>
      <c r="BL76" s="245"/>
      <c r="BM76" s="245"/>
      <c r="BN76" s="245"/>
      <c r="BO76" s="245"/>
      <c r="BP76" s="245"/>
      <c r="BQ76" s="245"/>
      <c r="BR76" s="223" t="s">
        <v>68</v>
      </c>
      <c r="BS76" s="223"/>
      <c r="BT76" s="223"/>
      <c r="BU76" s="94"/>
      <c r="BV76" s="94"/>
      <c r="BW76" s="205"/>
      <c r="BX76" s="148"/>
      <c r="BY76" s="148"/>
      <c r="BZ76" s="148"/>
      <c r="CA76" s="148"/>
      <c r="CB76" s="148"/>
      <c r="CC76" s="148"/>
      <c r="CD76" s="148"/>
      <c r="CE76" s="148"/>
      <c r="CF76" s="148"/>
      <c r="CG76" s="226"/>
      <c r="CH76" s="227"/>
      <c r="CI76" s="227"/>
      <c r="CJ76" s="227"/>
      <c r="CK76" s="227"/>
      <c r="CL76" s="95"/>
      <c r="CM76" s="4"/>
      <c r="CN76" s="4"/>
      <c r="CO76" s="14"/>
      <c r="CP76" s="14"/>
      <c r="CQ76" s="7"/>
      <c r="CR76" s="7"/>
      <c r="CS76" s="7"/>
      <c r="CT76" s="7"/>
      <c r="CU76" s="7"/>
      <c r="CV76" s="7"/>
    </row>
    <row r="77" spans="5:108" ht="8.1" customHeight="1" x14ac:dyDescent="0.15">
      <c r="E77" s="134"/>
      <c r="F77" s="135"/>
      <c r="G77" s="190"/>
      <c r="H77" s="188"/>
      <c r="I77" s="188"/>
      <c r="J77" s="188"/>
      <c r="K77" s="188"/>
      <c r="L77" s="189"/>
      <c r="M77" s="126"/>
      <c r="N77" s="127"/>
      <c r="O77" s="127"/>
      <c r="P77" s="127"/>
      <c r="Q77" s="127"/>
      <c r="R77" s="127"/>
      <c r="S77" s="127"/>
      <c r="T77" s="127"/>
      <c r="U77" s="127"/>
      <c r="V77" s="127"/>
      <c r="W77" s="128"/>
      <c r="X77" s="158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272" t="s">
        <v>67</v>
      </c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4"/>
      <c r="BH77" s="92"/>
      <c r="BI77" s="93"/>
      <c r="BJ77" s="246"/>
      <c r="BK77" s="246"/>
      <c r="BL77" s="246"/>
      <c r="BM77" s="246"/>
      <c r="BN77" s="246"/>
      <c r="BO77" s="246"/>
      <c r="BP77" s="246"/>
      <c r="BQ77" s="246"/>
      <c r="BR77" s="223"/>
      <c r="BS77" s="223"/>
      <c r="BT77" s="223"/>
      <c r="BU77" s="94"/>
      <c r="BV77" s="94"/>
      <c r="BW77" s="205"/>
      <c r="BX77" s="148"/>
      <c r="BY77" s="148"/>
      <c r="BZ77" s="148"/>
      <c r="CA77" s="148"/>
      <c r="CB77" s="148"/>
      <c r="CC77" s="148"/>
      <c r="CD77" s="148"/>
      <c r="CE77" s="148"/>
      <c r="CF77" s="148"/>
      <c r="CG77" s="226"/>
      <c r="CH77" s="227"/>
      <c r="CI77" s="227"/>
      <c r="CJ77" s="227"/>
      <c r="CK77" s="227"/>
      <c r="CL77" s="95"/>
      <c r="CM77" s="4"/>
      <c r="CN77" s="4"/>
      <c r="CO77" s="14"/>
      <c r="CP77" s="14"/>
      <c r="CQ77" s="7"/>
      <c r="CR77" s="7"/>
      <c r="CS77" s="7"/>
      <c r="CT77" s="7"/>
      <c r="CU77" s="7"/>
      <c r="CV77" s="7"/>
    </row>
    <row r="78" spans="5:108" ht="8.1" customHeight="1" x14ac:dyDescent="0.15">
      <c r="E78" s="134"/>
      <c r="F78" s="135"/>
      <c r="G78" s="190"/>
      <c r="H78" s="188"/>
      <c r="I78" s="188"/>
      <c r="J78" s="188"/>
      <c r="K78" s="188"/>
      <c r="L78" s="189"/>
      <c r="M78" s="152"/>
      <c r="N78" s="153"/>
      <c r="O78" s="153"/>
      <c r="P78" s="153"/>
      <c r="Q78" s="153"/>
      <c r="R78" s="153"/>
      <c r="S78" s="153"/>
      <c r="T78" s="153"/>
      <c r="U78" s="153"/>
      <c r="V78" s="153"/>
      <c r="W78" s="154"/>
      <c r="X78" s="161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275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7"/>
      <c r="BH78" s="96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8"/>
      <c r="BW78" s="205"/>
      <c r="BX78" s="148"/>
      <c r="BY78" s="148"/>
      <c r="BZ78" s="148"/>
      <c r="CA78" s="148"/>
      <c r="CB78" s="148"/>
      <c r="CC78" s="148"/>
      <c r="CD78" s="148"/>
      <c r="CE78" s="148"/>
      <c r="CF78" s="148"/>
      <c r="CG78" s="226"/>
      <c r="CH78" s="227"/>
      <c r="CI78" s="227"/>
      <c r="CJ78" s="227"/>
      <c r="CK78" s="227"/>
      <c r="CL78" s="95"/>
      <c r="CM78" s="4"/>
      <c r="CN78" s="4"/>
      <c r="CO78" s="14"/>
      <c r="CP78" s="14"/>
      <c r="CQ78" s="7"/>
      <c r="CR78" s="14"/>
      <c r="CS78" s="14"/>
      <c r="CT78" s="14"/>
      <c r="CU78" s="14"/>
      <c r="CV78" s="14"/>
    </row>
    <row r="79" spans="5:108" ht="8.1" customHeight="1" x14ac:dyDescent="0.15">
      <c r="E79" s="134"/>
      <c r="F79" s="135"/>
      <c r="G79" s="190"/>
      <c r="H79" s="188"/>
      <c r="I79" s="188"/>
      <c r="J79" s="188"/>
      <c r="K79" s="188"/>
      <c r="L79" s="189"/>
      <c r="M79" s="344" t="s">
        <v>135</v>
      </c>
      <c r="N79" s="345"/>
      <c r="O79" s="345"/>
      <c r="P79" s="345"/>
      <c r="Q79" s="345"/>
      <c r="R79" s="345"/>
      <c r="S79" s="345"/>
      <c r="T79" s="345"/>
      <c r="U79" s="345"/>
      <c r="V79" s="345"/>
      <c r="W79" s="346"/>
      <c r="X79" s="166" t="s">
        <v>8</v>
      </c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23" t="s">
        <v>143</v>
      </c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7"/>
      <c r="BH79" s="44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164"/>
      <c r="BX79" s="165"/>
      <c r="BY79" s="165"/>
      <c r="BZ79" s="165"/>
      <c r="CA79" s="165"/>
      <c r="CB79" s="148" t="s">
        <v>38</v>
      </c>
      <c r="CC79" s="220"/>
      <c r="CD79" s="220"/>
      <c r="CE79" s="220"/>
      <c r="CF79" s="220"/>
      <c r="CG79" s="196"/>
      <c r="CH79" s="197"/>
      <c r="CI79" s="197"/>
      <c r="CJ79" s="197"/>
      <c r="CK79" s="197"/>
      <c r="CL79" s="95"/>
      <c r="CM79" s="4"/>
      <c r="CN79" s="4"/>
      <c r="CO79" s="14"/>
      <c r="CP79" s="14"/>
      <c r="CQ79" s="14"/>
      <c r="CR79" s="14"/>
      <c r="CS79" s="14"/>
      <c r="CT79" s="14"/>
      <c r="CU79" s="14"/>
      <c r="CV79" s="14"/>
    </row>
    <row r="80" spans="5:108" ht="8.1" customHeight="1" x14ac:dyDescent="0.15">
      <c r="E80" s="134"/>
      <c r="F80" s="135"/>
      <c r="G80" s="190"/>
      <c r="H80" s="188"/>
      <c r="I80" s="188"/>
      <c r="J80" s="188"/>
      <c r="K80" s="188"/>
      <c r="L80" s="189"/>
      <c r="M80" s="344"/>
      <c r="N80" s="345"/>
      <c r="O80" s="345"/>
      <c r="P80" s="345"/>
      <c r="Q80" s="345"/>
      <c r="R80" s="345"/>
      <c r="S80" s="345"/>
      <c r="T80" s="345"/>
      <c r="U80" s="345"/>
      <c r="V80" s="345"/>
      <c r="W80" s="346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3"/>
      <c r="AK80" s="126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9"/>
      <c r="BH80" s="44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164"/>
      <c r="BX80" s="165"/>
      <c r="BY80" s="165"/>
      <c r="BZ80" s="165"/>
      <c r="CA80" s="165"/>
      <c r="CB80" s="220"/>
      <c r="CC80" s="220"/>
      <c r="CD80" s="220"/>
      <c r="CE80" s="220"/>
      <c r="CF80" s="220"/>
      <c r="CG80" s="196"/>
      <c r="CH80" s="197"/>
      <c r="CI80" s="197"/>
      <c r="CJ80" s="197"/>
      <c r="CK80" s="197"/>
      <c r="CL80" s="95"/>
      <c r="CM80" s="4"/>
      <c r="CN80" s="4"/>
      <c r="CO80" s="14"/>
      <c r="CP80" s="14"/>
      <c r="CQ80" s="14"/>
      <c r="CR80" s="14"/>
      <c r="CS80" s="14"/>
      <c r="CT80" s="14"/>
      <c r="CU80" s="14"/>
      <c r="CV80" s="14"/>
    </row>
    <row r="81" spans="5:100" ht="8.1" customHeight="1" x14ac:dyDescent="0.15">
      <c r="E81" s="134"/>
      <c r="F81" s="135"/>
      <c r="G81" s="190"/>
      <c r="H81" s="188"/>
      <c r="I81" s="188"/>
      <c r="J81" s="188"/>
      <c r="K81" s="188"/>
      <c r="L81" s="189"/>
      <c r="M81" s="344"/>
      <c r="N81" s="345"/>
      <c r="O81" s="345"/>
      <c r="P81" s="345"/>
      <c r="Q81" s="345"/>
      <c r="R81" s="345"/>
      <c r="S81" s="345"/>
      <c r="T81" s="345"/>
      <c r="U81" s="345"/>
      <c r="V81" s="345"/>
      <c r="W81" s="346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3"/>
      <c r="AK81" s="190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9"/>
      <c r="BH81" s="44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164"/>
      <c r="BX81" s="165"/>
      <c r="BY81" s="165"/>
      <c r="BZ81" s="165"/>
      <c r="CA81" s="165"/>
      <c r="CB81" s="220"/>
      <c r="CC81" s="220"/>
      <c r="CD81" s="220"/>
      <c r="CE81" s="220"/>
      <c r="CF81" s="220"/>
      <c r="CG81" s="196"/>
      <c r="CH81" s="197"/>
      <c r="CI81" s="197"/>
      <c r="CJ81" s="197"/>
      <c r="CK81" s="197"/>
      <c r="CL81" s="95"/>
      <c r="CM81" s="4"/>
      <c r="CN81" s="4"/>
      <c r="CO81" s="14"/>
      <c r="CP81" s="14"/>
      <c r="CQ81" s="14"/>
      <c r="CR81" s="14"/>
      <c r="CS81" s="14"/>
      <c r="CT81" s="14"/>
      <c r="CU81" s="14"/>
      <c r="CV81" s="14"/>
    </row>
    <row r="82" spans="5:100" ht="8.1" customHeight="1" x14ac:dyDescent="0.15">
      <c r="E82" s="134"/>
      <c r="F82" s="135"/>
      <c r="G82" s="190"/>
      <c r="H82" s="188"/>
      <c r="I82" s="188"/>
      <c r="J82" s="188"/>
      <c r="K82" s="188"/>
      <c r="L82" s="189"/>
      <c r="M82" s="344"/>
      <c r="N82" s="345"/>
      <c r="O82" s="345"/>
      <c r="P82" s="345"/>
      <c r="Q82" s="345"/>
      <c r="R82" s="345"/>
      <c r="S82" s="345"/>
      <c r="T82" s="345"/>
      <c r="U82" s="345"/>
      <c r="V82" s="345"/>
      <c r="W82" s="346"/>
      <c r="X82" s="185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5"/>
      <c r="AK82" s="191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3"/>
      <c r="BH82" s="48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51"/>
      <c r="BW82" s="164"/>
      <c r="BX82" s="165"/>
      <c r="BY82" s="165"/>
      <c r="BZ82" s="165"/>
      <c r="CA82" s="165"/>
      <c r="CB82" s="220"/>
      <c r="CC82" s="220"/>
      <c r="CD82" s="220"/>
      <c r="CE82" s="220"/>
      <c r="CF82" s="220"/>
      <c r="CG82" s="196"/>
      <c r="CH82" s="197"/>
      <c r="CI82" s="197"/>
      <c r="CJ82" s="197"/>
      <c r="CK82" s="197"/>
      <c r="CL82" s="95"/>
      <c r="CM82" s="4"/>
      <c r="CN82" s="4"/>
      <c r="CO82" s="14"/>
      <c r="CP82" s="14"/>
      <c r="CQ82" s="14"/>
      <c r="CR82" s="14"/>
      <c r="CS82" s="14"/>
      <c r="CT82" s="14"/>
      <c r="CU82" s="14"/>
      <c r="CV82" s="14"/>
    </row>
    <row r="83" spans="5:100" ht="8.1" customHeight="1" x14ac:dyDescent="0.15">
      <c r="E83" s="134"/>
      <c r="F83" s="135"/>
      <c r="G83" s="190"/>
      <c r="H83" s="188"/>
      <c r="I83" s="188"/>
      <c r="J83" s="188"/>
      <c r="K83" s="188"/>
      <c r="L83" s="189"/>
      <c r="M83" s="123" t="s">
        <v>136</v>
      </c>
      <c r="N83" s="124"/>
      <c r="O83" s="124"/>
      <c r="P83" s="124"/>
      <c r="Q83" s="124"/>
      <c r="R83" s="124"/>
      <c r="S83" s="124"/>
      <c r="T83" s="124"/>
      <c r="U83" s="124"/>
      <c r="V83" s="124"/>
      <c r="W83" s="125"/>
      <c r="X83" s="169" t="s">
        <v>140</v>
      </c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1"/>
      <c r="AK83" s="123" t="s">
        <v>142</v>
      </c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5"/>
      <c r="BH83" s="99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64"/>
      <c r="BX83" s="165"/>
      <c r="BY83" s="165"/>
      <c r="BZ83" s="165"/>
      <c r="CA83" s="165"/>
      <c r="CB83" s="359" t="s">
        <v>38</v>
      </c>
      <c r="CC83" s="359"/>
      <c r="CD83" s="359"/>
      <c r="CE83" s="359"/>
      <c r="CF83" s="359"/>
      <c r="CG83" s="196"/>
      <c r="CH83" s="197"/>
      <c r="CI83" s="197"/>
      <c r="CJ83" s="197"/>
      <c r="CK83" s="197"/>
      <c r="CL83" s="95"/>
      <c r="CM83" s="4"/>
      <c r="CN83" s="4"/>
      <c r="CO83" s="14"/>
      <c r="CP83" s="14"/>
      <c r="CQ83" s="14"/>
      <c r="CR83" s="14"/>
      <c r="CS83" s="14"/>
      <c r="CT83" s="14"/>
      <c r="CU83" s="14"/>
      <c r="CV83" s="14"/>
    </row>
    <row r="84" spans="5:100" ht="8.1" customHeight="1" x14ac:dyDescent="0.15">
      <c r="E84" s="134"/>
      <c r="F84" s="135"/>
      <c r="G84" s="190"/>
      <c r="H84" s="188"/>
      <c r="I84" s="188"/>
      <c r="J84" s="188"/>
      <c r="K84" s="188"/>
      <c r="L84" s="189"/>
      <c r="M84" s="126"/>
      <c r="N84" s="127"/>
      <c r="O84" s="127"/>
      <c r="P84" s="127"/>
      <c r="Q84" s="127"/>
      <c r="R84" s="127"/>
      <c r="S84" s="127"/>
      <c r="T84" s="127"/>
      <c r="U84" s="127"/>
      <c r="V84" s="127"/>
      <c r="W84" s="128"/>
      <c r="X84" s="158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  <c r="AK84" s="126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8"/>
      <c r="BH84" s="99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64"/>
      <c r="BX84" s="165"/>
      <c r="BY84" s="165"/>
      <c r="BZ84" s="165"/>
      <c r="CA84" s="165"/>
      <c r="CB84" s="359"/>
      <c r="CC84" s="359"/>
      <c r="CD84" s="359"/>
      <c r="CE84" s="359"/>
      <c r="CF84" s="359"/>
      <c r="CG84" s="196"/>
      <c r="CH84" s="197"/>
      <c r="CI84" s="197"/>
      <c r="CJ84" s="197"/>
      <c r="CK84" s="197"/>
      <c r="CL84" s="95"/>
      <c r="CM84" s="4"/>
      <c r="CN84" s="4"/>
      <c r="CO84" s="14"/>
      <c r="CP84" s="14"/>
      <c r="CQ84" s="14"/>
      <c r="CR84" s="14"/>
      <c r="CS84" s="14"/>
      <c r="CT84" s="14"/>
      <c r="CU84" s="14"/>
      <c r="CV84" s="14"/>
    </row>
    <row r="85" spans="5:100" ht="8.1" customHeight="1" x14ac:dyDescent="0.15">
      <c r="E85" s="134"/>
      <c r="F85" s="135"/>
      <c r="G85" s="190"/>
      <c r="H85" s="188"/>
      <c r="I85" s="188"/>
      <c r="J85" s="188"/>
      <c r="K85" s="188"/>
      <c r="L85" s="189"/>
      <c r="M85" s="126"/>
      <c r="N85" s="127"/>
      <c r="O85" s="127"/>
      <c r="P85" s="127"/>
      <c r="Q85" s="127"/>
      <c r="R85" s="127"/>
      <c r="S85" s="127"/>
      <c r="T85" s="127"/>
      <c r="U85" s="127"/>
      <c r="V85" s="127"/>
      <c r="W85" s="128"/>
      <c r="X85" s="158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60"/>
      <c r="AK85" s="126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8"/>
      <c r="BH85" s="99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64"/>
      <c r="BX85" s="165"/>
      <c r="BY85" s="165"/>
      <c r="BZ85" s="165"/>
      <c r="CA85" s="165"/>
      <c r="CB85" s="359"/>
      <c r="CC85" s="359"/>
      <c r="CD85" s="359"/>
      <c r="CE85" s="359"/>
      <c r="CF85" s="359"/>
      <c r="CG85" s="196"/>
      <c r="CH85" s="197"/>
      <c r="CI85" s="197"/>
      <c r="CJ85" s="197"/>
      <c r="CK85" s="197"/>
      <c r="CL85" s="95"/>
      <c r="CM85" s="4"/>
      <c r="CN85" s="4"/>
      <c r="CO85" s="14"/>
      <c r="CP85" s="14"/>
      <c r="CQ85" s="14"/>
      <c r="CR85" s="14"/>
      <c r="CS85" s="14"/>
      <c r="CT85" s="14"/>
      <c r="CU85" s="14"/>
      <c r="CV85" s="14"/>
    </row>
    <row r="86" spans="5:100" ht="8.1" customHeight="1" x14ac:dyDescent="0.15">
      <c r="E86" s="134"/>
      <c r="F86" s="135"/>
      <c r="G86" s="190"/>
      <c r="H86" s="188"/>
      <c r="I86" s="188"/>
      <c r="J86" s="188"/>
      <c r="K86" s="188"/>
      <c r="L86" s="189"/>
      <c r="M86" s="126"/>
      <c r="N86" s="127"/>
      <c r="O86" s="127"/>
      <c r="P86" s="127"/>
      <c r="Q86" s="127"/>
      <c r="R86" s="127"/>
      <c r="S86" s="127"/>
      <c r="T86" s="127"/>
      <c r="U86" s="127"/>
      <c r="V86" s="127"/>
      <c r="W86" s="128"/>
      <c r="X86" s="158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60"/>
      <c r="AK86" s="126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8"/>
      <c r="BH86" s="99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64"/>
      <c r="BX86" s="165"/>
      <c r="BY86" s="165"/>
      <c r="BZ86" s="165"/>
      <c r="CA86" s="165"/>
      <c r="CB86" s="359"/>
      <c r="CC86" s="359"/>
      <c r="CD86" s="359"/>
      <c r="CE86" s="359"/>
      <c r="CF86" s="359"/>
      <c r="CG86" s="196"/>
      <c r="CH86" s="197"/>
      <c r="CI86" s="197"/>
      <c r="CJ86" s="197"/>
      <c r="CK86" s="197"/>
      <c r="CL86" s="95"/>
      <c r="CM86" s="4"/>
      <c r="CN86" s="4"/>
      <c r="CO86" s="14"/>
      <c r="CP86" s="14"/>
      <c r="CQ86" s="14"/>
      <c r="CR86" s="14"/>
      <c r="CS86" s="14"/>
      <c r="CT86" s="14"/>
      <c r="CU86" s="14"/>
      <c r="CV86" s="14"/>
    </row>
    <row r="87" spans="5:100" ht="8.1" customHeight="1" x14ac:dyDescent="0.15">
      <c r="E87" s="134"/>
      <c r="F87" s="135"/>
      <c r="G87" s="190"/>
      <c r="H87" s="188"/>
      <c r="I87" s="188"/>
      <c r="J87" s="188"/>
      <c r="K87" s="188"/>
      <c r="L87" s="189"/>
      <c r="M87" s="126"/>
      <c r="N87" s="127"/>
      <c r="O87" s="127"/>
      <c r="P87" s="127"/>
      <c r="Q87" s="127"/>
      <c r="R87" s="127"/>
      <c r="S87" s="127"/>
      <c r="T87" s="127"/>
      <c r="U87" s="127"/>
      <c r="V87" s="127"/>
      <c r="W87" s="128"/>
      <c r="X87" s="158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60"/>
      <c r="AK87" s="126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8"/>
      <c r="BH87" s="99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64"/>
      <c r="BX87" s="165"/>
      <c r="BY87" s="165"/>
      <c r="BZ87" s="165"/>
      <c r="CA87" s="165"/>
      <c r="CB87" s="359"/>
      <c r="CC87" s="359"/>
      <c r="CD87" s="359"/>
      <c r="CE87" s="359"/>
      <c r="CF87" s="359"/>
      <c r="CG87" s="196"/>
      <c r="CH87" s="197"/>
      <c r="CI87" s="197"/>
      <c r="CJ87" s="197"/>
      <c r="CK87" s="197"/>
      <c r="CL87" s="95"/>
      <c r="CM87" s="4"/>
      <c r="CN87" s="4"/>
      <c r="CO87" s="14"/>
      <c r="CP87" s="14"/>
      <c r="CQ87" s="14"/>
      <c r="CR87" s="14"/>
      <c r="CS87" s="14"/>
      <c r="CT87" s="14"/>
      <c r="CU87" s="14"/>
      <c r="CV87" s="14"/>
    </row>
    <row r="88" spans="5:100" ht="8.1" customHeight="1" x14ac:dyDescent="0.15">
      <c r="E88" s="134"/>
      <c r="F88" s="135"/>
      <c r="G88" s="190"/>
      <c r="H88" s="188"/>
      <c r="I88" s="188"/>
      <c r="J88" s="188"/>
      <c r="K88" s="188"/>
      <c r="L88" s="189"/>
      <c r="M88" s="152"/>
      <c r="N88" s="153"/>
      <c r="O88" s="153"/>
      <c r="P88" s="153"/>
      <c r="Q88" s="153"/>
      <c r="R88" s="153"/>
      <c r="S88" s="153"/>
      <c r="T88" s="153"/>
      <c r="U88" s="153"/>
      <c r="V88" s="153"/>
      <c r="W88" s="154"/>
      <c r="X88" s="161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3"/>
      <c r="AK88" s="152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4"/>
      <c r="BH88" s="101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64"/>
      <c r="BX88" s="165"/>
      <c r="BY88" s="165"/>
      <c r="BZ88" s="165"/>
      <c r="CA88" s="165"/>
      <c r="CB88" s="359"/>
      <c r="CC88" s="359"/>
      <c r="CD88" s="359"/>
      <c r="CE88" s="359"/>
      <c r="CF88" s="359"/>
      <c r="CG88" s="196"/>
      <c r="CH88" s="197"/>
      <c r="CI88" s="197"/>
      <c r="CJ88" s="197"/>
      <c r="CK88" s="197"/>
      <c r="CL88" s="95"/>
      <c r="CM88" s="4"/>
      <c r="CN88" s="4"/>
      <c r="CO88" s="14"/>
      <c r="CP88" s="14"/>
      <c r="CQ88" s="14"/>
      <c r="CR88" s="14"/>
      <c r="CS88" s="14"/>
      <c r="CT88" s="14"/>
      <c r="CU88" s="14"/>
      <c r="CV88" s="14"/>
    </row>
    <row r="89" spans="5:100" ht="8.1" customHeight="1" x14ac:dyDescent="0.15">
      <c r="E89" s="134"/>
      <c r="F89" s="135"/>
      <c r="G89" s="190"/>
      <c r="H89" s="188"/>
      <c r="I89" s="188"/>
      <c r="J89" s="188"/>
      <c r="K89" s="188"/>
      <c r="L89" s="189"/>
      <c r="M89" s="166" t="s">
        <v>10</v>
      </c>
      <c r="N89" s="167"/>
      <c r="O89" s="167"/>
      <c r="P89" s="167"/>
      <c r="Q89" s="167"/>
      <c r="R89" s="167"/>
      <c r="S89" s="167"/>
      <c r="T89" s="167"/>
      <c r="U89" s="167"/>
      <c r="V89" s="167"/>
      <c r="W89" s="168"/>
      <c r="X89" s="169" t="s">
        <v>141</v>
      </c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1"/>
      <c r="AK89" s="123" t="s">
        <v>50</v>
      </c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49"/>
      <c r="BF89" s="349"/>
      <c r="BG89" s="350"/>
      <c r="BH89" s="103"/>
      <c r="BI89" s="104"/>
      <c r="BJ89" s="104"/>
      <c r="BK89" s="104"/>
      <c r="BL89" s="104"/>
      <c r="BM89" s="104"/>
      <c r="BN89" s="351"/>
      <c r="BO89" s="351"/>
      <c r="BP89" s="351"/>
      <c r="BQ89" s="351"/>
      <c r="BR89" s="351"/>
      <c r="BS89" s="104"/>
      <c r="BT89" s="104"/>
      <c r="BU89" s="104"/>
      <c r="BV89" s="56"/>
      <c r="BW89" s="352" t="str">
        <f>IF(BN90="","",IF(BN90&lt;=AU92,"○",""))</f>
        <v/>
      </c>
      <c r="BX89" s="353"/>
      <c r="BY89" s="353"/>
      <c r="BZ89" s="353"/>
      <c r="CA89" s="353"/>
      <c r="CB89" s="148" t="s">
        <v>37</v>
      </c>
      <c r="CC89" s="148"/>
      <c r="CD89" s="148"/>
      <c r="CE89" s="148"/>
      <c r="CF89" s="148"/>
      <c r="CG89" s="226" t="str">
        <f>IF(BN90="","",IF(BN90&gt;AU92,"○",""))</f>
        <v/>
      </c>
      <c r="CH89" s="227"/>
      <c r="CI89" s="227"/>
      <c r="CJ89" s="227"/>
      <c r="CK89" s="227"/>
      <c r="CL89" s="95"/>
      <c r="CM89" s="4"/>
      <c r="CN89" s="4"/>
      <c r="CO89" s="14"/>
      <c r="CP89" s="14"/>
      <c r="CQ89" s="14"/>
      <c r="CR89" s="14"/>
      <c r="CS89" s="14"/>
      <c r="CT89" s="14"/>
      <c r="CU89" s="14"/>
      <c r="CV89" s="14"/>
    </row>
    <row r="90" spans="5:100" ht="8.1" customHeight="1" x14ac:dyDescent="0.15">
      <c r="E90" s="134"/>
      <c r="F90" s="135"/>
      <c r="G90" s="190"/>
      <c r="H90" s="188"/>
      <c r="I90" s="188"/>
      <c r="J90" s="188"/>
      <c r="K90" s="188"/>
      <c r="L90" s="189"/>
      <c r="M90" s="141"/>
      <c r="N90" s="142"/>
      <c r="O90" s="142"/>
      <c r="P90" s="142"/>
      <c r="Q90" s="142"/>
      <c r="R90" s="142"/>
      <c r="S90" s="142"/>
      <c r="T90" s="142"/>
      <c r="U90" s="142"/>
      <c r="V90" s="142"/>
      <c r="W90" s="143"/>
      <c r="X90" s="158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60"/>
      <c r="AK90" s="126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5"/>
      <c r="BH90" s="365" t="s">
        <v>17</v>
      </c>
      <c r="BI90" s="258"/>
      <c r="BJ90" s="258"/>
      <c r="BK90" s="258"/>
      <c r="BL90" s="258"/>
      <c r="BM90" s="258"/>
      <c r="BN90" s="339"/>
      <c r="BO90" s="339"/>
      <c r="BP90" s="339"/>
      <c r="BQ90" s="339"/>
      <c r="BR90" s="339"/>
      <c r="BS90" s="342" t="s">
        <v>25</v>
      </c>
      <c r="BT90" s="342"/>
      <c r="BU90" s="342"/>
      <c r="BV90" s="58"/>
      <c r="BW90" s="352"/>
      <c r="BX90" s="353"/>
      <c r="BY90" s="353"/>
      <c r="BZ90" s="353"/>
      <c r="CA90" s="353"/>
      <c r="CB90" s="148"/>
      <c r="CC90" s="148"/>
      <c r="CD90" s="148"/>
      <c r="CE90" s="148"/>
      <c r="CF90" s="148"/>
      <c r="CG90" s="226"/>
      <c r="CH90" s="227"/>
      <c r="CI90" s="227"/>
      <c r="CJ90" s="227"/>
      <c r="CK90" s="227"/>
      <c r="CL90" s="95"/>
      <c r="CM90" s="4"/>
      <c r="CN90" s="4"/>
      <c r="CO90" s="7"/>
      <c r="CP90" s="14"/>
      <c r="CQ90" s="14"/>
      <c r="CR90" s="14"/>
      <c r="CS90" s="14"/>
      <c r="CT90" s="14"/>
      <c r="CU90" s="14"/>
      <c r="CV90" s="14"/>
    </row>
    <row r="91" spans="5:100" ht="8.1" customHeight="1" x14ac:dyDescent="0.15">
      <c r="E91" s="134"/>
      <c r="F91" s="135"/>
      <c r="G91" s="190"/>
      <c r="H91" s="188"/>
      <c r="I91" s="188"/>
      <c r="J91" s="188"/>
      <c r="K91" s="188"/>
      <c r="L91" s="189"/>
      <c r="M91" s="141"/>
      <c r="N91" s="142"/>
      <c r="O91" s="142"/>
      <c r="P91" s="142"/>
      <c r="Q91" s="142"/>
      <c r="R91" s="142"/>
      <c r="S91" s="142"/>
      <c r="T91" s="142"/>
      <c r="U91" s="142"/>
      <c r="V91" s="142"/>
      <c r="W91" s="143"/>
      <c r="X91" s="158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60"/>
      <c r="AK91" s="283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5"/>
      <c r="BH91" s="366"/>
      <c r="BI91" s="259"/>
      <c r="BJ91" s="259"/>
      <c r="BK91" s="259"/>
      <c r="BL91" s="259"/>
      <c r="BM91" s="259"/>
      <c r="BN91" s="340"/>
      <c r="BO91" s="340"/>
      <c r="BP91" s="340"/>
      <c r="BQ91" s="340"/>
      <c r="BR91" s="340"/>
      <c r="BS91" s="343"/>
      <c r="BT91" s="343"/>
      <c r="BU91" s="343"/>
      <c r="BV91" s="58"/>
      <c r="BW91" s="352"/>
      <c r="BX91" s="353"/>
      <c r="BY91" s="353"/>
      <c r="BZ91" s="353"/>
      <c r="CA91" s="353"/>
      <c r="CB91" s="148"/>
      <c r="CC91" s="148"/>
      <c r="CD91" s="148"/>
      <c r="CE91" s="148"/>
      <c r="CF91" s="148"/>
      <c r="CG91" s="226"/>
      <c r="CH91" s="227"/>
      <c r="CI91" s="227"/>
      <c r="CJ91" s="227"/>
      <c r="CK91" s="227"/>
      <c r="CL91" s="59"/>
      <c r="CM91" s="2"/>
      <c r="CN91" s="2"/>
      <c r="CO91" s="7"/>
      <c r="CP91" s="7"/>
      <c r="CQ91" s="14"/>
      <c r="CR91" s="14"/>
      <c r="CS91" s="14"/>
      <c r="CT91" s="14"/>
      <c r="CU91" s="14"/>
      <c r="CV91" s="14"/>
    </row>
    <row r="92" spans="5:100" ht="8.1" customHeight="1" x14ac:dyDescent="0.15">
      <c r="E92" s="134"/>
      <c r="F92" s="135"/>
      <c r="G92" s="190"/>
      <c r="H92" s="188"/>
      <c r="I92" s="188"/>
      <c r="J92" s="188"/>
      <c r="K92" s="188"/>
      <c r="L92" s="189"/>
      <c r="M92" s="141"/>
      <c r="N92" s="142"/>
      <c r="O92" s="142"/>
      <c r="P92" s="142"/>
      <c r="Q92" s="142"/>
      <c r="R92" s="142"/>
      <c r="S92" s="142"/>
      <c r="T92" s="142"/>
      <c r="U92" s="142"/>
      <c r="V92" s="142"/>
      <c r="W92" s="143"/>
      <c r="X92" s="158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60"/>
      <c r="AK92" s="36"/>
      <c r="AL92" s="79"/>
      <c r="AM92" s="105"/>
      <c r="AN92" s="105"/>
      <c r="AO92" s="105"/>
      <c r="AP92" s="356" t="s">
        <v>40</v>
      </c>
      <c r="AQ92" s="357"/>
      <c r="AR92" s="357"/>
      <c r="AS92" s="357"/>
      <c r="AT92" s="357"/>
      <c r="AU92" s="360"/>
      <c r="AV92" s="361"/>
      <c r="AW92" s="361"/>
      <c r="AX92" s="361"/>
      <c r="AY92" s="361"/>
      <c r="AZ92" s="362"/>
      <c r="BA92" s="149" t="s">
        <v>26</v>
      </c>
      <c r="BB92" s="150"/>
      <c r="BC92" s="106"/>
      <c r="BD92" s="79"/>
      <c r="BE92" s="107"/>
      <c r="BF92" s="107"/>
      <c r="BG92" s="39"/>
      <c r="BH92" s="57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352"/>
      <c r="BX92" s="353"/>
      <c r="BY92" s="353"/>
      <c r="BZ92" s="353"/>
      <c r="CA92" s="353"/>
      <c r="CB92" s="148"/>
      <c r="CC92" s="148"/>
      <c r="CD92" s="148"/>
      <c r="CE92" s="148"/>
      <c r="CF92" s="148"/>
      <c r="CG92" s="226"/>
      <c r="CH92" s="227"/>
      <c r="CI92" s="227"/>
      <c r="CJ92" s="227"/>
      <c r="CK92" s="227"/>
      <c r="CL92" s="59"/>
      <c r="CM92" s="2"/>
      <c r="CN92" s="2"/>
      <c r="CO92" s="7"/>
      <c r="CP92" s="7"/>
      <c r="CQ92" s="14"/>
      <c r="CR92" s="14"/>
      <c r="CS92" s="14"/>
      <c r="CT92" s="14"/>
      <c r="CU92" s="14"/>
      <c r="CV92" s="14"/>
    </row>
    <row r="93" spans="5:100" ht="8.1" customHeight="1" x14ac:dyDescent="0.15">
      <c r="E93" s="134"/>
      <c r="F93" s="135"/>
      <c r="G93" s="190"/>
      <c r="H93" s="188"/>
      <c r="I93" s="188"/>
      <c r="J93" s="188"/>
      <c r="K93" s="188"/>
      <c r="L93" s="189"/>
      <c r="M93" s="141"/>
      <c r="N93" s="142"/>
      <c r="O93" s="142"/>
      <c r="P93" s="142"/>
      <c r="Q93" s="142"/>
      <c r="R93" s="142"/>
      <c r="S93" s="142"/>
      <c r="T93" s="142"/>
      <c r="U93" s="142"/>
      <c r="V93" s="142"/>
      <c r="W93" s="143"/>
      <c r="X93" s="158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60"/>
      <c r="AK93" s="36"/>
      <c r="AL93" s="105"/>
      <c r="AM93" s="105"/>
      <c r="AN93" s="105"/>
      <c r="AO93" s="105"/>
      <c r="AP93" s="358"/>
      <c r="AQ93" s="358"/>
      <c r="AR93" s="358"/>
      <c r="AS93" s="358"/>
      <c r="AT93" s="358"/>
      <c r="AU93" s="363"/>
      <c r="AV93" s="363"/>
      <c r="AW93" s="363"/>
      <c r="AX93" s="363"/>
      <c r="AY93" s="363"/>
      <c r="AZ93" s="364"/>
      <c r="BA93" s="151"/>
      <c r="BB93" s="151"/>
      <c r="BC93" s="106"/>
      <c r="BD93" s="107"/>
      <c r="BE93" s="107"/>
      <c r="BF93" s="107"/>
      <c r="BG93" s="39"/>
      <c r="BH93" s="365" t="s">
        <v>82</v>
      </c>
      <c r="BI93" s="258"/>
      <c r="BJ93" s="258"/>
      <c r="BK93" s="258"/>
      <c r="BL93" s="258"/>
      <c r="BM93" s="258"/>
      <c r="BN93" s="339"/>
      <c r="BO93" s="339"/>
      <c r="BP93" s="339"/>
      <c r="BQ93" s="339"/>
      <c r="BR93" s="339"/>
      <c r="BS93" s="341" t="s">
        <v>29</v>
      </c>
      <c r="BT93" s="342"/>
      <c r="BU93" s="342"/>
      <c r="BV93" s="58"/>
      <c r="BW93" s="352"/>
      <c r="BX93" s="353"/>
      <c r="BY93" s="353"/>
      <c r="BZ93" s="353"/>
      <c r="CA93" s="353"/>
      <c r="CB93" s="148"/>
      <c r="CC93" s="148"/>
      <c r="CD93" s="148"/>
      <c r="CE93" s="148"/>
      <c r="CF93" s="148"/>
      <c r="CG93" s="226"/>
      <c r="CH93" s="227"/>
      <c r="CI93" s="227"/>
      <c r="CJ93" s="227"/>
      <c r="CK93" s="227"/>
      <c r="CL93" s="52"/>
      <c r="CM93" s="2"/>
      <c r="CN93" s="2"/>
      <c r="CO93" s="7"/>
      <c r="CP93" s="7"/>
      <c r="CQ93" s="14"/>
      <c r="CR93" s="7"/>
      <c r="CS93" s="7"/>
      <c r="CT93" s="7"/>
      <c r="CU93" s="7"/>
      <c r="CV93" s="7"/>
    </row>
    <row r="94" spans="5:100" ht="8.1" customHeight="1" x14ac:dyDescent="0.15">
      <c r="E94" s="134"/>
      <c r="F94" s="135"/>
      <c r="G94" s="190"/>
      <c r="H94" s="188"/>
      <c r="I94" s="188"/>
      <c r="J94" s="188"/>
      <c r="K94" s="188"/>
      <c r="L94" s="189"/>
      <c r="M94" s="141"/>
      <c r="N94" s="142"/>
      <c r="O94" s="142"/>
      <c r="P94" s="142"/>
      <c r="Q94" s="142"/>
      <c r="R94" s="142"/>
      <c r="S94" s="142"/>
      <c r="T94" s="142"/>
      <c r="U94" s="142"/>
      <c r="V94" s="142"/>
      <c r="W94" s="143"/>
      <c r="X94" s="158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60"/>
      <c r="AK94" s="108"/>
      <c r="AL94" s="109"/>
      <c r="AM94" s="38"/>
      <c r="AN94" s="38"/>
      <c r="AO94" s="38"/>
      <c r="AP94" s="38"/>
      <c r="AQ94" s="110"/>
      <c r="AR94" s="110"/>
      <c r="AS94" s="110"/>
      <c r="AT94" s="110"/>
      <c r="AU94" s="110"/>
      <c r="AV94" s="110"/>
      <c r="AW94" s="111"/>
      <c r="AX94" s="111"/>
      <c r="AY94" s="111"/>
      <c r="AZ94" s="111"/>
      <c r="BA94" s="109"/>
      <c r="BB94" s="109"/>
      <c r="BC94" s="109"/>
      <c r="BD94" s="109"/>
      <c r="BE94" s="109"/>
      <c r="BF94" s="109"/>
      <c r="BG94" s="112"/>
      <c r="BH94" s="366"/>
      <c r="BI94" s="259"/>
      <c r="BJ94" s="259"/>
      <c r="BK94" s="259"/>
      <c r="BL94" s="259"/>
      <c r="BM94" s="259"/>
      <c r="BN94" s="340"/>
      <c r="BO94" s="340"/>
      <c r="BP94" s="340"/>
      <c r="BQ94" s="340"/>
      <c r="BR94" s="340"/>
      <c r="BS94" s="343"/>
      <c r="BT94" s="343"/>
      <c r="BU94" s="343"/>
      <c r="BV94" s="58"/>
      <c r="BW94" s="352"/>
      <c r="BX94" s="353"/>
      <c r="BY94" s="353"/>
      <c r="BZ94" s="353"/>
      <c r="CA94" s="353"/>
      <c r="CB94" s="148"/>
      <c r="CC94" s="148"/>
      <c r="CD94" s="148"/>
      <c r="CE94" s="148"/>
      <c r="CF94" s="148"/>
      <c r="CG94" s="226"/>
      <c r="CH94" s="227"/>
      <c r="CI94" s="227"/>
      <c r="CJ94" s="227"/>
      <c r="CK94" s="227"/>
      <c r="CL94" s="52"/>
      <c r="CM94" s="2"/>
      <c r="CN94" s="2"/>
      <c r="CO94" s="7"/>
      <c r="CP94" s="7"/>
      <c r="CQ94" s="7"/>
      <c r="CR94" s="7"/>
      <c r="CS94" s="7"/>
      <c r="CT94" s="7"/>
      <c r="CU94" s="7"/>
      <c r="CV94" s="7"/>
    </row>
    <row r="95" spans="5:100" ht="8.1" customHeight="1" x14ac:dyDescent="0.15">
      <c r="E95" s="136"/>
      <c r="F95" s="137"/>
      <c r="G95" s="319"/>
      <c r="H95" s="320"/>
      <c r="I95" s="320"/>
      <c r="J95" s="320"/>
      <c r="K95" s="320"/>
      <c r="L95" s="321"/>
      <c r="M95" s="144"/>
      <c r="N95" s="145"/>
      <c r="O95" s="145"/>
      <c r="P95" s="145"/>
      <c r="Q95" s="145"/>
      <c r="R95" s="145"/>
      <c r="S95" s="145"/>
      <c r="T95" s="145"/>
      <c r="U95" s="145"/>
      <c r="V95" s="145"/>
      <c r="W95" s="146"/>
      <c r="X95" s="172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4"/>
      <c r="AK95" s="36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9"/>
      <c r="BH95" s="88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354"/>
      <c r="BX95" s="355"/>
      <c r="BY95" s="355"/>
      <c r="BZ95" s="355"/>
      <c r="CA95" s="355"/>
      <c r="CB95" s="234"/>
      <c r="CC95" s="234"/>
      <c r="CD95" s="234"/>
      <c r="CE95" s="234"/>
      <c r="CF95" s="234"/>
      <c r="CG95" s="235"/>
      <c r="CH95" s="236"/>
      <c r="CI95" s="236"/>
      <c r="CJ95" s="236"/>
      <c r="CK95" s="236"/>
      <c r="CL95" s="52"/>
      <c r="CM95" s="2"/>
      <c r="CN95" s="2"/>
      <c r="CO95" s="7"/>
      <c r="CP95" s="7"/>
      <c r="CQ95" s="7"/>
      <c r="CR95" s="7"/>
      <c r="CS95" s="7"/>
      <c r="CT95" s="7"/>
      <c r="CU95" s="7"/>
      <c r="CV95" s="7"/>
    </row>
    <row r="96" spans="5:100" ht="8.1" customHeight="1" x14ac:dyDescent="0.15">
      <c r="E96" s="155" t="s">
        <v>204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7"/>
      <c r="CL96" s="52"/>
      <c r="CM96" s="2"/>
      <c r="CN96" s="2"/>
      <c r="CO96" s="14"/>
      <c r="CP96" s="7"/>
      <c r="CQ96" s="7"/>
      <c r="CR96" s="7"/>
      <c r="CS96" s="7"/>
      <c r="CT96" s="7"/>
      <c r="CU96" s="7"/>
      <c r="CV96" s="7"/>
    </row>
    <row r="97" spans="5:103" ht="8.1" customHeight="1" x14ac:dyDescent="0.15">
      <c r="E97" s="158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60"/>
      <c r="CL97" s="95"/>
      <c r="CM97" s="4"/>
      <c r="CN97" s="4"/>
      <c r="CO97" s="14"/>
      <c r="CP97" s="14"/>
      <c r="CQ97" s="7"/>
      <c r="CR97" s="7"/>
      <c r="CS97" s="7"/>
      <c r="CT97" s="7"/>
      <c r="CU97" s="7"/>
      <c r="CV97" s="7"/>
    </row>
    <row r="98" spans="5:103" ht="8.1" customHeight="1" x14ac:dyDescent="0.15">
      <c r="E98" s="158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60"/>
      <c r="CL98" s="95"/>
      <c r="CM98" s="4"/>
      <c r="CN98" s="4"/>
      <c r="CO98" s="14"/>
      <c r="CP98" s="14"/>
      <c r="CQ98" s="7"/>
      <c r="CR98" s="7"/>
      <c r="CS98" s="7"/>
      <c r="CT98" s="7"/>
      <c r="CU98" s="7"/>
      <c r="CV98" s="7"/>
    </row>
    <row r="99" spans="5:103" ht="8.1" customHeight="1" x14ac:dyDescent="0.15"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60"/>
      <c r="CL99" s="95"/>
      <c r="CM99" s="4"/>
      <c r="CN99" s="4"/>
      <c r="CO99" s="7"/>
      <c r="CP99" s="14"/>
      <c r="CQ99" s="7"/>
      <c r="CR99" s="14"/>
      <c r="CS99" s="14"/>
      <c r="CT99" s="14"/>
      <c r="CU99" s="14"/>
      <c r="CV99" s="14"/>
    </row>
    <row r="100" spans="5:103" ht="8.1" customHeight="1" x14ac:dyDescent="0.15">
      <c r="E100" s="172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4"/>
      <c r="CM100" s="2"/>
      <c r="CN100" s="2"/>
      <c r="CO100" s="7"/>
      <c r="CP100" s="7"/>
      <c r="CQ100" s="14"/>
      <c r="CR100" s="14"/>
      <c r="CS100" s="14"/>
      <c r="CT100" s="14"/>
      <c r="CU100" s="14"/>
      <c r="CV100" s="14"/>
    </row>
    <row r="101" spans="5:103" ht="8.1" customHeight="1" x14ac:dyDescent="0.15">
      <c r="E101" s="367" t="s">
        <v>46</v>
      </c>
      <c r="F101" s="367"/>
      <c r="G101" s="367"/>
      <c r="H101" s="367"/>
      <c r="I101" s="367"/>
      <c r="J101" s="367"/>
      <c r="K101" s="367"/>
      <c r="L101" s="367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09"/>
      <c r="CL101" s="109"/>
      <c r="CM101" s="2"/>
      <c r="CN101" s="2"/>
      <c r="CO101" s="7"/>
      <c r="CP101" s="7"/>
      <c r="CQ101" s="14"/>
      <c r="CR101" s="14"/>
      <c r="CS101" s="14"/>
      <c r="CT101" s="14"/>
      <c r="CU101" s="14"/>
      <c r="CV101" s="14"/>
    </row>
    <row r="102" spans="5:103" ht="8.1" customHeight="1" x14ac:dyDescent="0.15">
      <c r="E102" s="368"/>
      <c r="F102" s="368"/>
      <c r="G102" s="368"/>
      <c r="H102" s="368"/>
      <c r="I102" s="368"/>
      <c r="J102" s="368"/>
      <c r="K102" s="368"/>
      <c r="L102" s="368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09"/>
      <c r="CL102" s="114"/>
      <c r="CM102" s="2"/>
      <c r="CN102" s="2"/>
      <c r="CO102" s="7"/>
      <c r="CP102" s="7"/>
      <c r="CQ102" s="14"/>
      <c r="CR102" s="7"/>
      <c r="CS102" s="7"/>
      <c r="CT102" s="7"/>
      <c r="CU102" s="7"/>
      <c r="CV102" s="7"/>
    </row>
    <row r="103" spans="5:103" ht="8.1" customHeight="1" x14ac:dyDescent="0.15">
      <c r="E103" s="368"/>
      <c r="F103" s="368"/>
      <c r="G103" s="368"/>
      <c r="H103" s="368"/>
      <c r="I103" s="368"/>
      <c r="J103" s="368"/>
      <c r="K103" s="368"/>
      <c r="L103" s="368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09"/>
      <c r="CL103" s="114"/>
      <c r="CM103" s="2"/>
      <c r="CN103" s="2"/>
      <c r="CO103" s="7"/>
      <c r="CP103" s="7"/>
      <c r="CQ103" s="7"/>
      <c r="CR103" s="7"/>
      <c r="CS103" s="7"/>
      <c r="CT103" s="7"/>
      <c r="CU103" s="7"/>
      <c r="CV103" s="7"/>
    </row>
    <row r="104" spans="5:103" ht="7.5" customHeight="1" x14ac:dyDescent="0.15">
      <c r="E104" s="348" t="s">
        <v>47</v>
      </c>
      <c r="F104" s="348"/>
      <c r="G104" s="348"/>
      <c r="H104" s="348" t="s">
        <v>0</v>
      </c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 t="s">
        <v>1</v>
      </c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 t="s">
        <v>48</v>
      </c>
      <c r="AL104" s="348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348"/>
      <c r="AX104" s="348"/>
      <c r="AY104" s="348"/>
      <c r="AZ104" s="348"/>
      <c r="BA104" s="348"/>
      <c r="BB104" s="348"/>
      <c r="BC104" s="348"/>
      <c r="BD104" s="348"/>
      <c r="BE104" s="348"/>
      <c r="BF104" s="348"/>
      <c r="BG104" s="348"/>
      <c r="BH104" s="348" t="s">
        <v>49</v>
      </c>
      <c r="BI104" s="348"/>
      <c r="BJ104" s="348"/>
      <c r="BK104" s="348"/>
      <c r="BL104" s="348"/>
      <c r="BM104" s="348"/>
      <c r="BN104" s="348"/>
      <c r="BO104" s="348"/>
      <c r="BP104" s="348"/>
      <c r="BQ104" s="348"/>
      <c r="BR104" s="348"/>
      <c r="BS104" s="348"/>
      <c r="BT104" s="348"/>
      <c r="BU104" s="348"/>
      <c r="BV104" s="348"/>
      <c r="BW104" s="348"/>
      <c r="BX104" s="348"/>
      <c r="BY104" s="348"/>
      <c r="BZ104" s="348"/>
      <c r="CA104" s="348"/>
      <c r="CB104" s="348"/>
      <c r="CC104" s="348"/>
      <c r="CD104" s="369" t="s">
        <v>144</v>
      </c>
      <c r="CE104" s="369"/>
      <c r="CF104" s="369"/>
      <c r="CG104" s="369"/>
      <c r="CH104" s="369"/>
      <c r="CI104" s="369"/>
      <c r="CJ104" s="369"/>
      <c r="CK104" s="369"/>
      <c r="CL104" s="115"/>
      <c r="CM104" s="2"/>
      <c r="CN104" s="2"/>
      <c r="CS104" s="122" t="s">
        <v>148</v>
      </c>
      <c r="CT104" s="9" t="s">
        <v>149</v>
      </c>
      <c r="CU104" s="9" t="s">
        <v>150</v>
      </c>
      <c r="CV104" s="9" t="s">
        <v>151</v>
      </c>
      <c r="CW104" s="9" t="s">
        <v>152</v>
      </c>
      <c r="CX104" s="9" t="s">
        <v>153</v>
      </c>
      <c r="CY104" s="9" t="s">
        <v>154</v>
      </c>
    </row>
    <row r="105" spans="5:103" ht="7.5" customHeight="1" x14ac:dyDescent="0.15"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348"/>
      <c r="AX105" s="348"/>
      <c r="AY105" s="348"/>
      <c r="AZ105" s="348"/>
      <c r="BA105" s="348"/>
      <c r="BB105" s="348"/>
      <c r="BC105" s="348"/>
      <c r="BD105" s="348"/>
      <c r="BE105" s="348"/>
      <c r="BF105" s="348"/>
      <c r="BG105" s="348"/>
      <c r="BH105" s="348"/>
      <c r="BI105" s="348"/>
      <c r="BJ105" s="348"/>
      <c r="BK105" s="348"/>
      <c r="BL105" s="348"/>
      <c r="BM105" s="348"/>
      <c r="BN105" s="348"/>
      <c r="BO105" s="348"/>
      <c r="BP105" s="348"/>
      <c r="BQ105" s="348"/>
      <c r="BR105" s="348"/>
      <c r="BS105" s="348"/>
      <c r="BT105" s="348"/>
      <c r="BU105" s="348"/>
      <c r="BV105" s="348"/>
      <c r="BW105" s="348"/>
      <c r="BX105" s="348"/>
      <c r="BY105" s="348"/>
      <c r="BZ105" s="348"/>
      <c r="CA105" s="348"/>
      <c r="CB105" s="348"/>
      <c r="CC105" s="348"/>
      <c r="CD105" s="369"/>
      <c r="CE105" s="369"/>
      <c r="CF105" s="369"/>
      <c r="CG105" s="369"/>
      <c r="CH105" s="369"/>
      <c r="CI105" s="369"/>
      <c r="CJ105" s="369"/>
      <c r="CK105" s="369"/>
      <c r="CL105" s="115"/>
      <c r="CM105" s="2"/>
      <c r="CN105" s="2"/>
      <c r="CS105" s="122"/>
      <c r="CT105" s="23" t="s">
        <v>22</v>
      </c>
      <c r="CU105" s="24" t="s">
        <v>155</v>
      </c>
      <c r="CV105" s="24" t="s">
        <v>156</v>
      </c>
      <c r="CW105" s="24" t="s">
        <v>157</v>
      </c>
      <c r="CX105" s="24" t="s">
        <v>158</v>
      </c>
      <c r="CY105" s="24" t="s">
        <v>158</v>
      </c>
    </row>
    <row r="106" spans="5:103" ht="7.5" customHeight="1" x14ac:dyDescent="0.15"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348"/>
      <c r="CC106" s="348"/>
      <c r="CD106" s="369"/>
      <c r="CE106" s="369"/>
      <c r="CF106" s="369"/>
      <c r="CG106" s="369"/>
      <c r="CH106" s="369"/>
      <c r="CI106" s="369"/>
      <c r="CJ106" s="369"/>
      <c r="CK106" s="369"/>
      <c r="CL106" s="115"/>
      <c r="CM106" s="2"/>
      <c r="CN106" s="2"/>
      <c r="CS106" s="122"/>
      <c r="CT106" s="23" t="s">
        <v>15</v>
      </c>
      <c r="CU106" s="24" t="s">
        <v>159</v>
      </c>
      <c r="CV106" s="24" t="s">
        <v>160</v>
      </c>
      <c r="CW106" s="24" t="s">
        <v>161</v>
      </c>
      <c r="CX106" s="24" t="s">
        <v>158</v>
      </c>
      <c r="CY106" s="24" t="s">
        <v>158</v>
      </c>
    </row>
    <row r="107" spans="5:103" ht="7.5" customHeight="1" x14ac:dyDescent="0.15"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8"/>
      <c r="BG107" s="348"/>
      <c r="BH107" s="348"/>
      <c r="BI107" s="348"/>
      <c r="BJ107" s="348"/>
      <c r="BK107" s="348"/>
      <c r="BL107" s="348"/>
      <c r="BM107" s="348"/>
      <c r="BN107" s="348"/>
      <c r="BO107" s="348"/>
      <c r="BP107" s="348"/>
      <c r="BQ107" s="348"/>
      <c r="BR107" s="348"/>
      <c r="BS107" s="348"/>
      <c r="BT107" s="348"/>
      <c r="BU107" s="348"/>
      <c r="BV107" s="348"/>
      <c r="BW107" s="348"/>
      <c r="BX107" s="348"/>
      <c r="BY107" s="348"/>
      <c r="BZ107" s="348"/>
      <c r="CA107" s="348"/>
      <c r="CB107" s="348"/>
      <c r="CC107" s="348"/>
      <c r="CD107" s="369"/>
      <c r="CE107" s="369"/>
      <c r="CF107" s="369"/>
      <c r="CG107" s="369"/>
      <c r="CH107" s="369"/>
      <c r="CI107" s="369"/>
      <c r="CJ107" s="369"/>
      <c r="CK107" s="369"/>
      <c r="CL107" s="115"/>
      <c r="CM107" s="2"/>
      <c r="CN107" s="2"/>
      <c r="CS107" s="122"/>
      <c r="CT107" s="23" t="s">
        <v>27</v>
      </c>
      <c r="CU107" s="24" t="s">
        <v>162</v>
      </c>
      <c r="CV107" s="24" t="s">
        <v>160</v>
      </c>
      <c r="CW107" s="24" t="s">
        <v>163</v>
      </c>
      <c r="CX107" s="24" t="s">
        <v>158</v>
      </c>
      <c r="CY107" s="24" t="s">
        <v>158</v>
      </c>
    </row>
    <row r="108" spans="5:103" ht="11.25" customHeight="1" x14ac:dyDescent="0.15">
      <c r="E108" s="381"/>
      <c r="F108" s="382"/>
      <c r="G108" s="383"/>
      <c r="H108" s="138" t="str">
        <f>(IF(OR($E108="■番号■",$E108=""),"",VLOOKUP($E108,CT105:CU110,2,FALSE)))</f>
        <v/>
      </c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40"/>
      <c r="X108" s="370"/>
      <c r="Y108" s="371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1"/>
      <c r="AJ108" s="372"/>
      <c r="AK108" s="370"/>
      <c r="AL108" s="371"/>
      <c r="AM108" s="371"/>
      <c r="AN108" s="371"/>
      <c r="AO108" s="371"/>
      <c r="AP108" s="371"/>
      <c r="AQ108" s="371"/>
      <c r="AR108" s="371"/>
      <c r="AS108" s="371"/>
      <c r="AT108" s="371"/>
      <c r="AU108" s="371"/>
      <c r="AV108" s="371"/>
      <c r="AW108" s="371"/>
      <c r="AX108" s="371"/>
      <c r="AY108" s="371"/>
      <c r="AZ108" s="371"/>
      <c r="BA108" s="371"/>
      <c r="BB108" s="371"/>
      <c r="BC108" s="371"/>
      <c r="BD108" s="371"/>
      <c r="BE108" s="371"/>
      <c r="BF108" s="371"/>
      <c r="BG108" s="372"/>
      <c r="BH108" s="370"/>
      <c r="BI108" s="371"/>
      <c r="BJ108" s="371"/>
      <c r="BK108" s="371"/>
      <c r="BL108" s="371"/>
      <c r="BM108" s="371"/>
      <c r="BN108" s="371"/>
      <c r="BO108" s="371"/>
      <c r="BP108" s="371"/>
      <c r="BQ108" s="371"/>
      <c r="BR108" s="371"/>
      <c r="BS108" s="371"/>
      <c r="BT108" s="371"/>
      <c r="BU108" s="371"/>
      <c r="BV108" s="371"/>
      <c r="BW108" s="371"/>
      <c r="BX108" s="371"/>
      <c r="BY108" s="371"/>
      <c r="BZ108" s="371"/>
      <c r="CA108" s="371"/>
      <c r="CB108" s="371"/>
      <c r="CC108" s="372"/>
      <c r="CD108" s="376"/>
      <c r="CE108" s="377"/>
      <c r="CF108" s="377"/>
      <c r="CG108" s="377"/>
      <c r="CH108" s="377"/>
      <c r="CI108" s="377"/>
      <c r="CJ108" s="377"/>
      <c r="CK108" s="378"/>
      <c r="CL108" s="115"/>
      <c r="CM108" s="2"/>
      <c r="CN108" s="2"/>
      <c r="CS108" s="387">
        <v>1</v>
      </c>
      <c r="CT108" s="23" t="s">
        <v>164</v>
      </c>
      <c r="CU108" s="24" t="s">
        <v>165</v>
      </c>
      <c r="CV108" s="24" t="s">
        <v>166</v>
      </c>
      <c r="CW108" s="24" t="s">
        <v>167</v>
      </c>
      <c r="CX108" s="24" t="s">
        <v>158</v>
      </c>
      <c r="CY108" s="24" t="s">
        <v>158</v>
      </c>
    </row>
    <row r="109" spans="5:103" ht="11.25" customHeight="1" x14ac:dyDescent="0.15">
      <c r="E109" s="384"/>
      <c r="F109" s="385"/>
      <c r="G109" s="386"/>
      <c r="H109" s="144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373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5"/>
      <c r="AK109" s="373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4"/>
      <c r="AZ109" s="374"/>
      <c r="BA109" s="374"/>
      <c r="BB109" s="374"/>
      <c r="BC109" s="374"/>
      <c r="BD109" s="374"/>
      <c r="BE109" s="374"/>
      <c r="BF109" s="374"/>
      <c r="BG109" s="375"/>
      <c r="BH109" s="373"/>
      <c r="BI109" s="374"/>
      <c r="BJ109" s="374"/>
      <c r="BK109" s="374"/>
      <c r="BL109" s="374"/>
      <c r="BM109" s="374"/>
      <c r="BN109" s="374"/>
      <c r="BO109" s="374"/>
      <c r="BP109" s="374"/>
      <c r="BQ109" s="374"/>
      <c r="BR109" s="374"/>
      <c r="BS109" s="374"/>
      <c r="BT109" s="374"/>
      <c r="BU109" s="374"/>
      <c r="BV109" s="374"/>
      <c r="BW109" s="374"/>
      <c r="BX109" s="374"/>
      <c r="BY109" s="374"/>
      <c r="BZ109" s="374"/>
      <c r="CA109" s="374"/>
      <c r="CB109" s="374"/>
      <c r="CC109" s="375"/>
      <c r="CD109" s="379"/>
      <c r="CE109" s="238"/>
      <c r="CF109" s="238"/>
      <c r="CG109" s="238"/>
      <c r="CH109" s="238"/>
      <c r="CI109" s="238"/>
      <c r="CJ109" s="238"/>
      <c r="CK109" s="380"/>
      <c r="CL109" s="115"/>
      <c r="CM109" s="2"/>
      <c r="CN109" s="2"/>
      <c r="CS109" s="388"/>
      <c r="CT109" s="23" t="s">
        <v>168</v>
      </c>
      <c r="CU109" s="24" t="s">
        <v>169</v>
      </c>
      <c r="CV109" s="24" t="s">
        <v>170</v>
      </c>
      <c r="CW109" s="24" t="s">
        <v>171</v>
      </c>
      <c r="CX109" s="24" t="s">
        <v>158</v>
      </c>
      <c r="CY109" s="24" t="s">
        <v>158</v>
      </c>
    </row>
    <row r="110" spans="5:103" ht="11.25" customHeight="1" x14ac:dyDescent="0.15">
      <c r="E110" s="381"/>
      <c r="F110" s="382"/>
      <c r="G110" s="383"/>
      <c r="H110" s="138" t="str">
        <f>(IF(OR($E110="■番号■",$E110=""),"",VLOOKUP($E110,CT105:CU110,2,FALSE)))</f>
        <v/>
      </c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40"/>
      <c r="X110" s="370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2"/>
      <c r="AK110" s="370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371"/>
      <c r="BB110" s="371"/>
      <c r="BC110" s="371"/>
      <c r="BD110" s="371"/>
      <c r="BE110" s="371"/>
      <c r="BF110" s="371"/>
      <c r="BG110" s="372"/>
      <c r="BH110" s="370"/>
      <c r="BI110" s="371"/>
      <c r="BJ110" s="371"/>
      <c r="BK110" s="371"/>
      <c r="BL110" s="371"/>
      <c r="BM110" s="371"/>
      <c r="BN110" s="371"/>
      <c r="BO110" s="371"/>
      <c r="BP110" s="371"/>
      <c r="BQ110" s="371"/>
      <c r="BR110" s="371"/>
      <c r="BS110" s="371"/>
      <c r="BT110" s="371"/>
      <c r="BU110" s="371"/>
      <c r="BV110" s="371"/>
      <c r="BW110" s="371"/>
      <c r="BX110" s="371"/>
      <c r="BY110" s="371"/>
      <c r="BZ110" s="371"/>
      <c r="CA110" s="371"/>
      <c r="CB110" s="371"/>
      <c r="CC110" s="372"/>
      <c r="CD110" s="376"/>
      <c r="CE110" s="377"/>
      <c r="CF110" s="377"/>
      <c r="CG110" s="377"/>
      <c r="CH110" s="377"/>
      <c r="CI110" s="377"/>
      <c r="CJ110" s="377"/>
      <c r="CK110" s="378"/>
      <c r="CL110" s="115"/>
      <c r="CM110" s="2"/>
      <c r="CN110" s="2"/>
      <c r="CS110" s="387">
        <v>2</v>
      </c>
      <c r="CT110" s="23" t="s">
        <v>172</v>
      </c>
      <c r="CU110" s="24" t="s">
        <v>137</v>
      </c>
      <c r="CV110" s="24" t="s">
        <v>173</v>
      </c>
      <c r="CW110" s="24" t="s">
        <v>174</v>
      </c>
      <c r="CX110" s="24" t="s">
        <v>175</v>
      </c>
      <c r="CY110" s="24" t="s">
        <v>176</v>
      </c>
    </row>
    <row r="111" spans="5:103" ht="11.25" customHeight="1" x14ac:dyDescent="0.15">
      <c r="E111" s="384"/>
      <c r="F111" s="385"/>
      <c r="G111" s="386"/>
      <c r="H111" s="144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6"/>
      <c r="X111" s="373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5"/>
      <c r="AK111" s="373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4"/>
      <c r="AZ111" s="374"/>
      <c r="BA111" s="374"/>
      <c r="BB111" s="374"/>
      <c r="BC111" s="374"/>
      <c r="BD111" s="374"/>
      <c r="BE111" s="374"/>
      <c r="BF111" s="374"/>
      <c r="BG111" s="375"/>
      <c r="BH111" s="373"/>
      <c r="BI111" s="374"/>
      <c r="BJ111" s="374"/>
      <c r="BK111" s="374"/>
      <c r="BL111" s="374"/>
      <c r="BM111" s="374"/>
      <c r="BN111" s="374"/>
      <c r="BO111" s="374"/>
      <c r="BP111" s="374"/>
      <c r="BQ111" s="374"/>
      <c r="BR111" s="374"/>
      <c r="BS111" s="374"/>
      <c r="BT111" s="374"/>
      <c r="BU111" s="374"/>
      <c r="BV111" s="374"/>
      <c r="BW111" s="374"/>
      <c r="BX111" s="374"/>
      <c r="BY111" s="374"/>
      <c r="BZ111" s="374"/>
      <c r="CA111" s="374"/>
      <c r="CB111" s="374"/>
      <c r="CC111" s="375"/>
      <c r="CD111" s="379"/>
      <c r="CE111" s="238"/>
      <c r="CF111" s="238"/>
      <c r="CG111" s="238"/>
      <c r="CH111" s="238"/>
      <c r="CI111" s="238"/>
      <c r="CJ111" s="238"/>
      <c r="CK111" s="380"/>
      <c r="CL111" s="115"/>
      <c r="CM111" s="2"/>
      <c r="CN111" s="2"/>
      <c r="CS111" s="388"/>
      <c r="CT111" s="25"/>
      <c r="CU111" s="24" t="s">
        <v>177</v>
      </c>
      <c r="CV111" s="24" t="s">
        <v>178</v>
      </c>
      <c r="CW111" s="24" t="s">
        <v>179</v>
      </c>
      <c r="CX111" s="24" t="s">
        <v>180</v>
      </c>
      <c r="CY111" s="24" t="s">
        <v>203</v>
      </c>
    </row>
    <row r="112" spans="5:103" ht="11.25" customHeight="1" x14ac:dyDescent="0.15">
      <c r="E112" s="381"/>
      <c r="F112" s="382"/>
      <c r="G112" s="383"/>
      <c r="H112" s="138" t="str">
        <f>(IF(OR($E112="■番号■",$E112=""),"",VLOOKUP($E112,CT105:CU110,2,FALSE)))</f>
        <v/>
      </c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40"/>
      <c r="X112" s="370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2"/>
      <c r="AK112" s="370"/>
      <c r="AL112" s="371"/>
      <c r="AM112" s="371"/>
      <c r="AN112" s="371"/>
      <c r="AO112" s="371"/>
      <c r="AP112" s="371"/>
      <c r="AQ112" s="371"/>
      <c r="AR112" s="371"/>
      <c r="AS112" s="371"/>
      <c r="AT112" s="371"/>
      <c r="AU112" s="371"/>
      <c r="AV112" s="371"/>
      <c r="AW112" s="371"/>
      <c r="AX112" s="371"/>
      <c r="AY112" s="371"/>
      <c r="AZ112" s="371"/>
      <c r="BA112" s="371"/>
      <c r="BB112" s="371"/>
      <c r="BC112" s="371"/>
      <c r="BD112" s="371"/>
      <c r="BE112" s="371"/>
      <c r="BF112" s="371"/>
      <c r="BG112" s="372"/>
      <c r="BH112" s="370"/>
      <c r="BI112" s="371"/>
      <c r="BJ112" s="371"/>
      <c r="BK112" s="371"/>
      <c r="BL112" s="371"/>
      <c r="BM112" s="371"/>
      <c r="BN112" s="371"/>
      <c r="BO112" s="371"/>
      <c r="BP112" s="371"/>
      <c r="BQ112" s="371"/>
      <c r="BR112" s="371"/>
      <c r="BS112" s="371"/>
      <c r="BT112" s="371"/>
      <c r="BU112" s="371"/>
      <c r="BV112" s="371"/>
      <c r="BW112" s="371"/>
      <c r="BX112" s="371"/>
      <c r="BY112" s="371"/>
      <c r="BZ112" s="371"/>
      <c r="CA112" s="371"/>
      <c r="CB112" s="371"/>
      <c r="CC112" s="372"/>
      <c r="CD112" s="376"/>
      <c r="CE112" s="377"/>
      <c r="CF112" s="377"/>
      <c r="CG112" s="377"/>
      <c r="CH112" s="377"/>
      <c r="CI112" s="377"/>
      <c r="CJ112" s="377"/>
      <c r="CK112" s="378"/>
      <c r="CL112" s="115"/>
      <c r="CM112" s="2"/>
      <c r="CN112" s="2"/>
      <c r="CS112" s="387">
        <v>3</v>
      </c>
      <c r="CU112" s="22" t="str">
        <f>IFERROR(IF(VLOOKUP($E108,CT105:CY110,3,0)="なし","",VLOOKUP($E108,CT105:CY110,3,0)),"")</f>
        <v/>
      </c>
      <c r="CV112" s="22" t="str">
        <f>IFERROR(IF(VLOOKUP($E110,CT105:CY110,3,0)="なし","",VLOOKUP($E110,CT105:CY110,3,0)),"")</f>
        <v/>
      </c>
      <c r="CW112" s="22" t="str">
        <f>IFERROR(IF(VLOOKUP($E112,CT105:CY110,3,0)="なし","",VLOOKUP($E112,CT105:CY110,3,0)),"")</f>
        <v/>
      </c>
      <c r="CX112" s="22" t="str">
        <f>IFERROR(IF(VLOOKUP($E114,CT105:CY110,3,0)="なし","",VLOOKUP($E114,CT105:CY110,3,0)),"")</f>
        <v/>
      </c>
      <c r="CY112" s="22" t="str">
        <f>IFERROR(IF(VLOOKUP($E116,CT105:CY110,3,0)="なし","",VLOOKUP($E116,CT105:CY110,3,0)),"")</f>
        <v/>
      </c>
    </row>
    <row r="113" spans="5:103" ht="11.25" customHeight="1" x14ac:dyDescent="0.15">
      <c r="E113" s="384"/>
      <c r="F113" s="385"/>
      <c r="G113" s="386"/>
      <c r="H113" s="144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6"/>
      <c r="X113" s="373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5"/>
      <c r="AK113" s="373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4"/>
      <c r="AY113" s="374"/>
      <c r="AZ113" s="374"/>
      <c r="BA113" s="374"/>
      <c r="BB113" s="374"/>
      <c r="BC113" s="374"/>
      <c r="BD113" s="374"/>
      <c r="BE113" s="374"/>
      <c r="BF113" s="374"/>
      <c r="BG113" s="375"/>
      <c r="BH113" s="373"/>
      <c r="BI113" s="374"/>
      <c r="BJ113" s="374"/>
      <c r="BK113" s="374"/>
      <c r="BL113" s="374"/>
      <c r="BM113" s="374"/>
      <c r="BN113" s="374"/>
      <c r="BO113" s="374"/>
      <c r="BP113" s="374"/>
      <c r="BQ113" s="374"/>
      <c r="BR113" s="374"/>
      <c r="BS113" s="374"/>
      <c r="BT113" s="374"/>
      <c r="BU113" s="374"/>
      <c r="BV113" s="374"/>
      <c r="BW113" s="374"/>
      <c r="BX113" s="374"/>
      <c r="BY113" s="374"/>
      <c r="BZ113" s="374"/>
      <c r="CA113" s="374"/>
      <c r="CB113" s="374"/>
      <c r="CC113" s="375"/>
      <c r="CD113" s="379"/>
      <c r="CE113" s="238"/>
      <c r="CF113" s="238"/>
      <c r="CG113" s="238"/>
      <c r="CH113" s="238"/>
      <c r="CI113" s="238"/>
      <c r="CJ113" s="238"/>
      <c r="CK113" s="380"/>
      <c r="CL113" s="115"/>
      <c r="CM113" s="2"/>
      <c r="CN113" s="2"/>
      <c r="CS113" s="388"/>
      <c r="CU113" s="22" t="str">
        <f>IFERROR(IF(VLOOKUP($E108,CT105:CY110,4,0)="なし","",VLOOKUP($E108,CT105:CY110,4,0)),"")</f>
        <v/>
      </c>
      <c r="CV113" s="22" t="str">
        <f>IFERROR(IF(VLOOKUP($E110,CT105:CY110,4,0)="なし","",VLOOKUP($E110,CT105:CY110,4,0)),"")</f>
        <v/>
      </c>
      <c r="CW113" s="22" t="str">
        <f>IFERROR(IF(VLOOKUP($E112,CT105:CY110,4,0)="なし","",VLOOKUP($E112,CT105:CY110,4,0)),"")</f>
        <v/>
      </c>
      <c r="CX113" s="22" t="str">
        <f>IFERROR(IF(VLOOKUP($E114,CT105:CY110,4,0)="なし","",VLOOKUP($E114,CT105:CY110,4,0)),"")</f>
        <v/>
      </c>
      <c r="CY113" s="22" t="str">
        <f>IFERROR(IF(VLOOKUP($E116,CT105:CY110,4,0)="なし","",VLOOKUP($E116,CT105:CY110,4,0)),"")</f>
        <v/>
      </c>
    </row>
    <row r="114" spans="5:103" ht="11.25" customHeight="1" x14ac:dyDescent="0.15">
      <c r="E114" s="381"/>
      <c r="F114" s="382"/>
      <c r="G114" s="383"/>
      <c r="H114" s="138" t="str">
        <f>(IF(OR($E114="■番号■",$E114=""),"",VLOOKUP($E114,CT105:CU110,2,FALSE)))</f>
        <v/>
      </c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40"/>
      <c r="X114" s="370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2"/>
      <c r="AK114" s="370"/>
      <c r="AL114" s="371"/>
      <c r="AM114" s="371"/>
      <c r="AN114" s="371"/>
      <c r="AO114" s="371"/>
      <c r="AP114" s="371"/>
      <c r="AQ114" s="371"/>
      <c r="AR114" s="371"/>
      <c r="AS114" s="371"/>
      <c r="AT114" s="371"/>
      <c r="AU114" s="371"/>
      <c r="AV114" s="371"/>
      <c r="AW114" s="371"/>
      <c r="AX114" s="371"/>
      <c r="AY114" s="371"/>
      <c r="AZ114" s="371"/>
      <c r="BA114" s="371"/>
      <c r="BB114" s="371"/>
      <c r="BC114" s="371"/>
      <c r="BD114" s="371"/>
      <c r="BE114" s="371"/>
      <c r="BF114" s="371"/>
      <c r="BG114" s="372"/>
      <c r="BH114" s="370"/>
      <c r="BI114" s="371"/>
      <c r="BJ114" s="371"/>
      <c r="BK114" s="371"/>
      <c r="BL114" s="371"/>
      <c r="BM114" s="371"/>
      <c r="BN114" s="371"/>
      <c r="BO114" s="371"/>
      <c r="BP114" s="371"/>
      <c r="BQ114" s="371"/>
      <c r="BR114" s="371"/>
      <c r="BS114" s="371"/>
      <c r="BT114" s="371"/>
      <c r="BU114" s="371"/>
      <c r="BV114" s="371"/>
      <c r="BW114" s="371"/>
      <c r="BX114" s="371"/>
      <c r="BY114" s="371"/>
      <c r="BZ114" s="371"/>
      <c r="CA114" s="371"/>
      <c r="CB114" s="371"/>
      <c r="CC114" s="372"/>
      <c r="CD114" s="376"/>
      <c r="CE114" s="377"/>
      <c r="CF114" s="377"/>
      <c r="CG114" s="377"/>
      <c r="CH114" s="377"/>
      <c r="CI114" s="377"/>
      <c r="CJ114" s="377"/>
      <c r="CK114" s="378"/>
      <c r="CL114" s="115"/>
      <c r="CM114" s="2"/>
      <c r="CN114" s="2"/>
      <c r="CS114" s="387">
        <v>4</v>
      </c>
      <c r="CU114" s="22" t="str">
        <f>IFERROR(IF(VLOOKUP($E108,CT105:CY110,5,0)="なし","",VLOOKUP($E108,CT105:CY110,5,0)),"")</f>
        <v/>
      </c>
      <c r="CV114" s="22" t="str">
        <f>IFERROR(IF(VLOOKUP($E110,CT105:CY110,5,0)="なし","",VLOOKUP($E110,CT105:CY110,5,0)),"")</f>
        <v/>
      </c>
      <c r="CW114" s="22" t="str">
        <f>IFERROR(IF(VLOOKUP($E112,CT105:CY110,5,0)="なし","",VLOOKUP($E112,CT105:CY110,5,0)),"")</f>
        <v/>
      </c>
      <c r="CX114" s="22" t="str">
        <f>IFERROR(IF(VLOOKUP($E114,CT105:CY110,5,0)="なし","",VLOOKUP($E114,CT105:CY110,5,0)),"")</f>
        <v/>
      </c>
      <c r="CY114" s="22" t="str">
        <f>IFERROR(IF(VLOOKUP($E116,CT105:CY110,5,0)="なし","",VLOOKUP($E116,CT105:CY110,5,0)),"")</f>
        <v/>
      </c>
    </row>
    <row r="115" spans="5:103" ht="11.25" customHeight="1" x14ac:dyDescent="0.15">
      <c r="E115" s="384"/>
      <c r="F115" s="385"/>
      <c r="G115" s="386"/>
      <c r="H115" s="144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6"/>
      <c r="X115" s="373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5"/>
      <c r="AK115" s="373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  <c r="AV115" s="374"/>
      <c r="AW115" s="374"/>
      <c r="AX115" s="374"/>
      <c r="AY115" s="374"/>
      <c r="AZ115" s="374"/>
      <c r="BA115" s="374"/>
      <c r="BB115" s="374"/>
      <c r="BC115" s="374"/>
      <c r="BD115" s="374"/>
      <c r="BE115" s="374"/>
      <c r="BF115" s="374"/>
      <c r="BG115" s="375"/>
      <c r="BH115" s="373"/>
      <c r="BI115" s="374"/>
      <c r="BJ115" s="374"/>
      <c r="BK115" s="374"/>
      <c r="BL115" s="374"/>
      <c r="BM115" s="374"/>
      <c r="BN115" s="374"/>
      <c r="BO115" s="374"/>
      <c r="BP115" s="374"/>
      <c r="BQ115" s="374"/>
      <c r="BR115" s="374"/>
      <c r="BS115" s="374"/>
      <c r="BT115" s="374"/>
      <c r="BU115" s="374"/>
      <c r="BV115" s="374"/>
      <c r="BW115" s="374"/>
      <c r="BX115" s="374"/>
      <c r="BY115" s="374"/>
      <c r="BZ115" s="374"/>
      <c r="CA115" s="374"/>
      <c r="CB115" s="374"/>
      <c r="CC115" s="375"/>
      <c r="CD115" s="379"/>
      <c r="CE115" s="238"/>
      <c r="CF115" s="238"/>
      <c r="CG115" s="238"/>
      <c r="CH115" s="238"/>
      <c r="CI115" s="238"/>
      <c r="CJ115" s="238"/>
      <c r="CK115" s="380"/>
      <c r="CL115" s="115"/>
      <c r="CM115" s="2"/>
      <c r="CN115" s="2"/>
      <c r="CS115" s="388"/>
      <c r="CU115" s="22" t="str">
        <f>IFERROR(IF(VLOOKUP($E108,CT105:CY110,6,0)="なし","",VLOOKUP($E108,CT105:CY110,6,0)),"")</f>
        <v/>
      </c>
      <c r="CV115" s="22" t="str">
        <f>IFERROR(IF(VLOOKUP($E110,CT105:CY110,6,0)="なし","",VLOOKUP($E110,CT105:CY110,6,0)),"")</f>
        <v/>
      </c>
      <c r="CW115" s="22" t="str">
        <f>IFERROR(IF(VLOOKUP($E112,CT105:CY110,6,0)="なし","",VLOOKUP($E112,CT105:CY110,6,0)),"")</f>
        <v/>
      </c>
      <c r="CX115" s="22" t="str">
        <f>IFERROR(IF(VLOOKUP($E114,CT105:CY110,6,0)="なし","",VLOOKUP($E114,CT105:CY110,6,0)),"")</f>
        <v/>
      </c>
      <c r="CY115" s="22" t="str">
        <f>IFERROR(IF(VLOOKUP($E116,CT105:CY110,6,0)="なし","",VLOOKUP($E116,CT105:CY110,6,0)),"")</f>
        <v/>
      </c>
    </row>
    <row r="116" spans="5:103" ht="11.25" customHeight="1" x14ac:dyDescent="0.15">
      <c r="E116" s="381"/>
      <c r="F116" s="382"/>
      <c r="G116" s="383"/>
      <c r="H116" s="138" t="str">
        <f>(IF(OR($E116="■番号■",$E116=""),"",VLOOKUP($E116,CT105:CU110,2,FALSE)))</f>
        <v/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40"/>
      <c r="X116" s="370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2"/>
      <c r="AK116" s="370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371"/>
      <c r="BC116" s="371"/>
      <c r="BD116" s="371"/>
      <c r="BE116" s="371"/>
      <c r="BF116" s="371"/>
      <c r="BG116" s="372"/>
      <c r="BH116" s="370"/>
      <c r="BI116" s="371"/>
      <c r="BJ116" s="371"/>
      <c r="BK116" s="371"/>
      <c r="BL116" s="371"/>
      <c r="BM116" s="371"/>
      <c r="BN116" s="371"/>
      <c r="BO116" s="371"/>
      <c r="BP116" s="371"/>
      <c r="BQ116" s="371"/>
      <c r="BR116" s="371"/>
      <c r="BS116" s="371"/>
      <c r="BT116" s="371"/>
      <c r="BU116" s="371"/>
      <c r="BV116" s="371"/>
      <c r="BW116" s="371"/>
      <c r="BX116" s="371"/>
      <c r="BY116" s="371"/>
      <c r="BZ116" s="371"/>
      <c r="CA116" s="371"/>
      <c r="CB116" s="371"/>
      <c r="CC116" s="372"/>
      <c r="CD116" s="376"/>
      <c r="CE116" s="377"/>
      <c r="CF116" s="377"/>
      <c r="CG116" s="377"/>
      <c r="CH116" s="377"/>
      <c r="CI116" s="377"/>
      <c r="CJ116" s="377"/>
      <c r="CK116" s="378"/>
      <c r="CL116" s="115"/>
      <c r="CM116" s="2"/>
      <c r="CN116" s="2"/>
      <c r="CS116" s="387">
        <v>5</v>
      </c>
      <c r="CT116" s="7"/>
      <c r="CU116" s="7"/>
      <c r="CV116" s="7"/>
      <c r="CW116" s="7"/>
      <c r="CX116" s="7"/>
      <c r="CY116" s="7"/>
    </row>
    <row r="117" spans="5:103" ht="11.25" customHeight="1" x14ac:dyDescent="0.15">
      <c r="E117" s="384"/>
      <c r="F117" s="385"/>
      <c r="G117" s="386"/>
      <c r="H117" s="144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6"/>
      <c r="X117" s="373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5"/>
      <c r="AK117" s="373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  <c r="AV117" s="374"/>
      <c r="AW117" s="374"/>
      <c r="AX117" s="374"/>
      <c r="AY117" s="374"/>
      <c r="AZ117" s="374"/>
      <c r="BA117" s="374"/>
      <c r="BB117" s="374"/>
      <c r="BC117" s="374"/>
      <c r="BD117" s="374"/>
      <c r="BE117" s="374"/>
      <c r="BF117" s="374"/>
      <c r="BG117" s="375"/>
      <c r="BH117" s="373"/>
      <c r="BI117" s="374"/>
      <c r="BJ117" s="374"/>
      <c r="BK117" s="374"/>
      <c r="BL117" s="374"/>
      <c r="BM117" s="374"/>
      <c r="BN117" s="374"/>
      <c r="BO117" s="374"/>
      <c r="BP117" s="374"/>
      <c r="BQ117" s="374"/>
      <c r="BR117" s="374"/>
      <c r="BS117" s="374"/>
      <c r="BT117" s="374"/>
      <c r="BU117" s="374"/>
      <c r="BV117" s="374"/>
      <c r="BW117" s="374"/>
      <c r="BX117" s="374"/>
      <c r="BY117" s="374"/>
      <c r="BZ117" s="374"/>
      <c r="CA117" s="374"/>
      <c r="CB117" s="374"/>
      <c r="CC117" s="375"/>
      <c r="CD117" s="379"/>
      <c r="CE117" s="238"/>
      <c r="CF117" s="238"/>
      <c r="CG117" s="238"/>
      <c r="CH117" s="238"/>
      <c r="CI117" s="238"/>
      <c r="CJ117" s="238"/>
      <c r="CK117" s="380"/>
      <c r="CL117" s="115"/>
      <c r="CM117" s="2"/>
      <c r="CN117" s="2"/>
      <c r="CS117" s="388"/>
      <c r="CT117" s="7"/>
      <c r="CU117" s="7"/>
      <c r="CV117" s="7"/>
      <c r="CW117" s="7"/>
      <c r="CX117" s="7"/>
      <c r="CY117" s="7"/>
    </row>
    <row r="118" spans="5:103" ht="7.5" customHeight="1" x14ac:dyDescent="0.1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115"/>
      <c r="CM118" s="2"/>
      <c r="CN118" s="2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</row>
    <row r="119" spans="5:103" ht="7.5" customHeight="1" x14ac:dyDescent="0.15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115"/>
      <c r="CM119" s="2"/>
      <c r="CN119" s="2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</row>
    <row r="120" spans="5:103" ht="7.5" customHeight="1" x14ac:dyDescent="0.15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115"/>
      <c r="CM120" s="2"/>
      <c r="CN120" s="2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</row>
    <row r="121" spans="5:103" ht="7.5" customHeight="1" x14ac:dyDescent="0.15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115"/>
      <c r="CM121" s="2"/>
      <c r="CN121" s="2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</row>
    <row r="122" spans="5:103" ht="7.5" customHeight="1" x14ac:dyDescent="0.15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115"/>
      <c r="CM122" s="2"/>
      <c r="CN122" s="2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</row>
    <row r="123" spans="5:103" ht="8.1" customHeight="1" x14ac:dyDescent="0.15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115"/>
      <c r="CM123" s="2"/>
      <c r="CN123" s="2"/>
      <c r="CO123" s="7"/>
      <c r="CP123" s="7"/>
      <c r="CQ123" s="7"/>
      <c r="CR123" s="7"/>
      <c r="CS123" s="7"/>
      <c r="CT123" s="7"/>
      <c r="CU123" s="7"/>
      <c r="CV123" s="7"/>
    </row>
    <row r="124" spans="5:103" ht="8.1" customHeight="1" x14ac:dyDescent="0.15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114"/>
      <c r="CM124" s="2"/>
      <c r="CN124" s="2"/>
      <c r="CO124" s="7"/>
      <c r="CP124" s="7"/>
      <c r="CQ124" s="7"/>
      <c r="CR124" s="7"/>
      <c r="CS124" s="7"/>
      <c r="CT124" s="7"/>
      <c r="CU124" s="7"/>
      <c r="CV124" s="7"/>
    </row>
    <row r="125" spans="5:103" ht="8.1" customHeight="1" x14ac:dyDescent="0.15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115"/>
      <c r="CM125" s="2"/>
      <c r="CN125" s="2"/>
      <c r="CO125" s="7"/>
      <c r="CP125" s="7"/>
      <c r="CQ125" s="7"/>
      <c r="CR125" s="7"/>
      <c r="CS125" s="7"/>
      <c r="CT125" s="7"/>
      <c r="CU125" s="7"/>
      <c r="CV125" s="7"/>
    </row>
    <row r="126" spans="5:103" ht="8.1" hidden="1" customHeight="1" x14ac:dyDescent="0.15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115"/>
      <c r="CM126" s="2"/>
      <c r="CN126" s="2"/>
      <c r="CO126" s="7"/>
      <c r="CP126" s="7"/>
      <c r="CQ126" s="7"/>
      <c r="CR126" s="7"/>
      <c r="CS126" s="7"/>
      <c r="CT126" s="7"/>
      <c r="CU126" s="7"/>
      <c r="CV126" s="7"/>
    </row>
    <row r="127" spans="5:103" ht="8.1" hidden="1" customHeight="1" x14ac:dyDescent="0.15"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09"/>
      <c r="CL127" s="115"/>
      <c r="CM127" s="2"/>
      <c r="CN127" s="2"/>
      <c r="CO127" s="7"/>
      <c r="CP127" s="7"/>
      <c r="CQ127" s="7"/>
      <c r="CR127" s="7"/>
      <c r="CS127" s="7"/>
      <c r="CT127" s="7"/>
      <c r="CU127" s="7"/>
      <c r="CV127" s="7"/>
    </row>
    <row r="128" spans="5:103" ht="8.1" hidden="1" customHeight="1" x14ac:dyDescent="0.15"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09"/>
      <c r="CL128" s="115"/>
      <c r="CM128" s="2"/>
      <c r="CN128" s="2"/>
      <c r="CO128" s="7"/>
      <c r="CP128" s="7"/>
      <c r="CQ128" s="7"/>
      <c r="CR128" s="7"/>
      <c r="CS128" s="7"/>
      <c r="CT128" s="7"/>
      <c r="CU128" s="7"/>
      <c r="CV128" s="7"/>
    </row>
    <row r="129" spans="5:100" ht="8.1" hidden="1" customHeight="1" x14ac:dyDescent="0.15"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09"/>
      <c r="CL129" s="115"/>
      <c r="CM129" s="2"/>
      <c r="CN129" s="2"/>
      <c r="CO129" s="7"/>
      <c r="CP129" s="7"/>
      <c r="CQ129" s="7"/>
      <c r="CR129" s="7"/>
      <c r="CS129" s="7"/>
      <c r="CT129" s="7"/>
      <c r="CU129" s="7"/>
      <c r="CV129" s="7"/>
    </row>
    <row r="130" spans="5:100" ht="8.1" hidden="1" customHeight="1" x14ac:dyDescent="0.15"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09"/>
      <c r="CL130" s="115"/>
      <c r="CM130" s="2"/>
      <c r="CN130" s="2"/>
      <c r="CO130" s="7"/>
      <c r="CP130" s="7"/>
      <c r="CQ130" s="7"/>
      <c r="CR130" s="7"/>
      <c r="CS130" s="7"/>
      <c r="CT130" s="7"/>
      <c r="CU130" s="7"/>
      <c r="CV130" s="7"/>
    </row>
    <row r="131" spans="5:100" ht="8.1" hidden="1" customHeight="1" x14ac:dyDescent="0.15"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09"/>
      <c r="CL131" s="115"/>
      <c r="CM131" s="2"/>
      <c r="CN131" s="2"/>
      <c r="CO131" s="7"/>
      <c r="CP131" s="7"/>
      <c r="CQ131" s="7"/>
      <c r="CR131" s="7"/>
      <c r="CS131" s="7"/>
      <c r="CT131" s="7"/>
      <c r="CU131" s="7"/>
      <c r="CV131" s="7"/>
    </row>
    <row r="132" spans="5:100" ht="8.1" hidden="1" customHeight="1" x14ac:dyDescent="0.15"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09"/>
      <c r="CL132" s="115"/>
      <c r="CM132" s="2"/>
      <c r="CN132" s="2"/>
      <c r="CO132" s="7"/>
      <c r="CP132" s="7"/>
      <c r="CQ132" s="7"/>
      <c r="CR132" s="7"/>
      <c r="CS132" s="7"/>
      <c r="CT132" s="7"/>
      <c r="CU132" s="7"/>
      <c r="CV132" s="7"/>
    </row>
    <row r="133" spans="5:100" ht="8.1" hidden="1" customHeight="1" x14ac:dyDescent="0.15"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09"/>
      <c r="CL133" s="115"/>
      <c r="CM133" s="2"/>
      <c r="CN133" s="2"/>
      <c r="CO133" s="7"/>
      <c r="CP133" s="7"/>
      <c r="CQ133" s="7"/>
      <c r="CR133" s="7"/>
      <c r="CS133" s="7"/>
      <c r="CT133" s="7"/>
      <c r="CU133" s="7"/>
      <c r="CV133" s="7"/>
    </row>
    <row r="134" spans="5:100" ht="5.45" hidden="1" customHeight="1" x14ac:dyDescent="0.15"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09"/>
      <c r="CL134" s="114"/>
      <c r="CM134" s="2"/>
      <c r="CN134" s="2"/>
      <c r="CO134" s="7"/>
      <c r="CP134" s="7"/>
      <c r="CQ134" s="7"/>
      <c r="CR134" s="7"/>
      <c r="CS134" s="7"/>
      <c r="CT134" s="7"/>
      <c r="CU134" s="7"/>
      <c r="CV134" s="7"/>
    </row>
    <row r="135" spans="5:100" ht="5.45" hidden="1" customHeight="1" x14ac:dyDescent="0.15"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09"/>
      <c r="CL135" s="115"/>
      <c r="CM135" s="2"/>
      <c r="CN135" s="2"/>
      <c r="CO135" s="7"/>
      <c r="CP135" s="7"/>
      <c r="CQ135" s="7"/>
      <c r="CR135" s="7"/>
      <c r="CS135" s="7"/>
      <c r="CT135" s="7"/>
      <c r="CU135" s="7"/>
      <c r="CV135" s="7"/>
    </row>
    <row r="136" spans="5:100" ht="5.45" hidden="1" customHeight="1" x14ac:dyDescent="0.15"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09"/>
      <c r="CL136" s="115"/>
      <c r="CM136" s="2"/>
      <c r="CN136" s="2"/>
      <c r="CO136" s="7"/>
      <c r="CP136" s="7"/>
      <c r="CQ136" s="7"/>
      <c r="CR136" s="7"/>
      <c r="CS136" s="7"/>
      <c r="CT136" s="7"/>
      <c r="CU136" s="7"/>
      <c r="CV136" s="7"/>
    </row>
    <row r="137" spans="5:100" ht="5.45" hidden="1" customHeight="1" x14ac:dyDescent="0.15"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09"/>
      <c r="CL137" s="115"/>
      <c r="CM137" s="2"/>
      <c r="CN137" s="2"/>
      <c r="CO137" s="7"/>
      <c r="CP137" s="7"/>
      <c r="CQ137" s="7"/>
      <c r="CR137" s="7"/>
      <c r="CS137" s="7"/>
      <c r="CT137" s="7"/>
      <c r="CU137" s="7"/>
      <c r="CV137" s="7"/>
    </row>
    <row r="138" spans="5:100" ht="5.45" hidden="1" customHeight="1" x14ac:dyDescent="0.15"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09"/>
      <c r="CL138" s="115"/>
      <c r="CM138" s="2"/>
      <c r="CN138" s="2"/>
      <c r="CO138" s="7"/>
      <c r="CP138" s="7"/>
      <c r="CQ138" s="7"/>
      <c r="CR138" s="7"/>
      <c r="CS138" s="7"/>
      <c r="CT138" s="7"/>
      <c r="CU138" s="7"/>
      <c r="CV138" s="7"/>
    </row>
    <row r="139" spans="5:100" ht="5.45" hidden="1" customHeight="1" x14ac:dyDescent="0.15"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09"/>
      <c r="CL139" s="115"/>
      <c r="CM139" s="2"/>
      <c r="CN139" s="2"/>
      <c r="CO139" s="7"/>
      <c r="CP139" s="7"/>
      <c r="CQ139" s="7"/>
      <c r="CR139" s="7"/>
      <c r="CS139" s="7"/>
      <c r="CT139" s="7"/>
      <c r="CU139" s="7"/>
      <c r="CV139" s="7"/>
    </row>
    <row r="140" spans="5:100" ht="5.45" hidden="1" customHeight="1" x14ac:dyDescent="0.15"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09"/>
      <c r="CL140" s="115"/>
      <c r="CM140" s="2"/>
      <c r="CN140" s="2"/>
      <c r="CO140" s="7"/>
      <c r="CP140" s="7"/>
      <c r="CQ140" s="7"/>
      <c r="CR140" s="7"/>
      <c r="CS140" s="7"/>
      <c r="CT140" s="7"/>
      <c r="CU140" s="7"/>
      <c r="CV140" s="7"/>
    </row>
    <row r="141" spans="5:100" ht="5.45" hidden="1" customHeight="1" x14ac:dyDescent="0.15"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09"/>
      <c r="CL141" s="115"/>
      <c r="CM141" s="2"/>
      <c r="CN141" s="2"/>
      <c r="CO141" s="7"/>
      <c r="CP141" s="7"/>
      <c r="CQ141" s="7"/>
      <c r="CR141" s="7"/>
      <c r="CS141" s="7"/>
      <c r="CT141" s="7"/>
      <c r="CU141" s="7"/>
      <c r="CV141" s="7"/>
    </row>
    <row r="142" spans="5:100" ht="5.45" hidden="1" customHeight="1" x14ac:dyDescent="0.15"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09"/>
      <c r="CL142" s="115"/>
      <c r="CM142" s="2"/>
      <c r="CN142" s="2"/>
      <c r="CO142" s="7"/>
      <c r="CP142" s="7"/>
      <c r="CQ142" s="7"/>
      <c r="CR142" s="7"/>
      <c r="CS142" s="7"/>
      <c r="CT142" s="7"/>
      <c r="CU142" s="7"/>
      <c r="CV142" s="7"/>
    </row>
    <row r="143" spans="5:100" ht="5.45" hidden="1" customHeight="1" x14ac:dyDescent="0.15"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09"/>
      <c r="CL143" s="115"/>
      <c r="CM143" s="2"/>
      <c r="CN143" s="2"/>
      <c r="CO143" s="7"/>
      <c r="CP143" s="7"/>
      <c r="CQ143" s="7"/>
      <c r="CR143" s="7"/>
      <c r="CS143" s="7"/>
      <c r="CT143" s="7"/>
      <c r="CU143" s="7"/>
      <c r="CV143" s="7"/>
    </row>
    <row r="144" spans="5:100" ht="5.45" hidden="1" customHeight="1" x14ac:dyDescent="0.15"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5"/>
      <c r="CM144" s="2"/>
      <c r="CN144" s="2"/>
      <c r="CO144" s="7"/>
      <c r="CP144" s="7"/>
      <c r="CQ144" s="7"/>
      <c r="CR144" s="7"/>
      <c r="CS144" s="7"/>
      <c r="CT144" s="7"/>
      <c r="CU144" s="7"/>
      <c r="CV144" s="7"/>
    </row>
    <row r="145" spans="5:100" ht="5.45" hidden="1" customHeight="1" x14ac:dyDescent="0.15"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5"/>
      <c r="CM145" s="2"/>
      <c r="CN145" s="2"/>
      <c r="CO145" s="7"/>
      <c r="CP145" s="7"/>
      <c r="CQ145" s="7"/>
      <c r="CR145" s="7"/>
      <c r="CS145" s="7"/>
      <c r="CT145" s="7"/>
      <c r="CU145" s="7"/>
      <c r="CV145" s="7"/>
    </row>
    <row r="146" spans="5:100" ht="5.45" hidden="1" customHeight="1" x14ac:dyDescent="0.15"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5"/>
      <c r="CM146" s="2"/>
      <c r="CN146" s="2"/>
      <c r="CO146" s="7"/>
      <c r="CP146" s="7"/>
      <c r="CQ146" s="7"/>
      <c r="CR146" s="7"/>
      <c r="CS146" s="7"/>
      <c r="CT146" s="7"/>
      <c r="CU146" s="7"/>
      <c r="CV146" s="7"/>
    </row>
    <row r="147" spans="5:100" ht="5.45" hidden="1" customHeight="1" x14ac:dyDescent="0.15"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5"/>
      <c r="CM147" s="2"/>
      <c r="CN147" s="2"/>
      <c r="CO147" s="7"/>
      <c r="CP147" s="7"/>
      <c r="CQ147" s="7"/>
      <c r="CR147" s="7"/>
      <c r="CS147" s="7"/>
      <c r="CT147" s="7"/>
      <c r="CU147" s="7"/>
      <c r="CV147" s="7"/>
    </row>
    <row r="148" spans="5:100" ht="5.45" hidden="1" customHeight="1" x14ac:dyDescent="0.15"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5"/>
      <c r="CM148" s="2"/>
      <c r="CN148" s="2"/>
      <c r="CO148" s="7"/>
      <c r="CP148" s="7"/>
      <c r="CQ148" s="7"/>
      <c r="CR148" s="7"/>
      <c r="CS148" s="7"/>
      <c r="CT148" s="7"/>
      <c r="CU148" s="7"/>
      <c r="CV148" s="7"/>
    </row>
    <row r="149" spans="5:100" ht="5.45" hidden="1" customHeight="1" x14ac:dyDescent="0.15"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5"/>
      <c r="CM149" s="2"/>
      <c r="CN149" s="2"/>
      <c r="CP149" s="7"/>
      <c r="CQ149" s="7"/>
      <c r="CR149" s="7"/>
      <c r="CS149" s="7"/>
      <c r="CT149" s="7"/>
      <c r="CU149" s="7"/>
      <c r="CV149" s="7"/>
    </row>
    <row r="150" spans="5:100" ht="5.45" hidden="1" customHeight="1" x14ac:dyDescent="0.15"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Q150" s="7"/>
      <c r="CR150" s="7"/>
      <c r="CS150" s="7"/>
      <c r="CT150" s="7"/>
      <c r="CU150" s="7"/>
      <c r="CV150" s="7"/>
    </row>
    <row r="151" spans="5:100" ht="8.1" hidden="1" customHeight="1" x14ac:dyDescent="0.15"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Q151" s="7"/>
      <c r="CR151" s="7"/>
      <c r="CS151" s="7"/>
      <c r="CT151" s="7"/>
      <c r="CU151" s="7"/>
      <c r="CV151" s="7"/>
    </row>
    <row r="152" spans="5:100" ht="8.1" hidden="1" customHeight="1" x14ac:dyDescent="0.15"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Q152" s="7"/>
      <c r="CT152" s="7"/>
      <c r="CU152" s="7"/>
      <c r="CV152" s="7"/>
    </row>
    <row r="153" spans="5:100" ht="8.1" hidden="1" customHeight="1" x14ac:dyDescent="0.15"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T153" s="7"/>
      <c r="CU153" s="7"/>
      <c r="CV153" s="7"/>
    </row>
    <row r="154" spans="5:100" ht="8.1" hidden="1" customHeight="1" x14ac:dyDescent="0.15"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T154" s="7"/>
      <c r="CU154" s="7"/>
      <c r="CV154" s="7"/>
    </row>
    <row r="155" spans="5:100" ht="8.1" hidden="1" customHeight="1" x14ac:dyDescent="0.15"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T155" s="7"/>
      <c r="CU155" s="7"/>
      <c r="CV155" s="7"/>
    </row>
    <row r="156" spans="5:100" ht="8.1" hidden="1" customHeight="1" x14ac:dyDescent="0.15"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T156" s="7"/>
      <c r="CU156" s="7"/>
      <c r="CV156" s="7"/>
    </row>
    <row r="157" spans="5:100" ht="8.1" hidden="1" customHeight="1" x14ac:dyDescent="0.15"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</row>
    <row r="158" spans="5:100" ht="8.1" hidden="1" customHeight="1" x14ac:dyDescent="0.15"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</row>
    <row r="159" spans="5:100" ht="8.1" hidden="1" customHeight="1" x14ac:dyDescent="0.15"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</row>
    <row r="160" spans="5:100" ht="8.1" hidden="1" customHeight="1" x14ac:dyDescent="0.15"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</row>
    <row r="161" spans="5:89" ht="8.1" hidden="1" customHeight="1" x14ac:dyDescent="0.15"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</row>
    <row r="162" spans="5:89" ht="8.1" hidden="1" customHeight="1" x14ac:dyDescent="0.15"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</row>
    <row r="163" spans="5:89" ht="8.1" hidden="1" customHeight="1" x14ac:dyDescent="0.15"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</row>
    <row r="164" spans="5:89" ht="8.1" hidden="1" customHeight="1" x14ac:dyDescent="0.15"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</row>
    <row r="165" spans="5:89" ht="8.1" hidden="1" customHeight="1" x14ac:dyDescent="0.15"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</row>
    <row r="166" spans="5:89" ht="8.1" hidden="1" customHeight="1" x14ac:dyDescent="0.15"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</row>
    <row r="167" spans="5:89" ht="8.1" hidden="1" customHeight="1" x14ac:dyDescent="0.15"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</row>
    <row r="168" spans="5:89" ht="8.1" hidden="1" customHeight="1" x14ac:dyDescent="0.15"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</row>
    <row r="169" spans="5:89" ht="8.1" hidden="1" customHeight="1" x14ac:dyDescent="0.15"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</row>
    <row r="170" spans="5:89" ht="8.1" hidden="1" customHeight="1" x14ac:dyDescent="0.15"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</row>
    <row r="171" spans="5:89" ht="8.1" hidden="1" customHeight="1" x14ac:dyDescent="0.15"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</row>
    <row r="172" spans="5:89" ht="8.1" hidden="1" customHeight="1" x14ac:dyDescent="0.15"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</row>
    <row r="173" spans="5:89" ht="8.1" hidden="1" customHeight="1" x14ac:dyDescent="0.15"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</row>
    <row r="174" spans="5:89" ht="8.1" hidden="1" customHeight="1" x14ac:dyDescent="0.15"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</row>
    <row r="175" spans="5:89" ht="8.1" hidden="1" customHeight="1" x14ac:dyDescent="0.15"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</row>
    <row r="176" spans="5:89" ht="8.1" hidden="1" customHeight="1" x14ac:dyDescent="0.15"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</row>
    <row r="177" spans="5:89" ht="8.1" hidden="1" customHeight="1" x14ac:dyDescent="0.15"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</row>
    <row r="178" spans="5:89" ht="8.1" hidden="1" customHeight="1" x14ac:dyDescent="0.15"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</row>
    <row r="179" spans="5:89" ht="8.1" hidden="1" customHeight="1" x14ac:dyDescent="0.15"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</row>
    <row r="180" spans="5:89" ht="8.1" hidden="1" customHeight="1" x14ac:dyDescent="0.15"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</row>
    <row r="181" spans="5:89" ht="8.1" hidden="1" customHeight="1" x14ac:dyDescent="0.15"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</row>
    <row r="182" spans="5:89" ht="8.1" hidden="1" customHeight="1" x14ac:dyDescent="0.15"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</row>
    <row r="183" spans="5:89" ht="8.1" hidden="1" customHeight="1" x14ac:dyDescent="0.15"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</row>
    <row r="184" spans="5:89" ht="8.1" hidden="1" customHeight="1" x14ac:dyDescent="0.15"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</row>
    <row r="185" spans="5:89" ht="8.1" hidden="1" customHeight="1" x14ac:dyDescent="0.15"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</row>
    <row r="186" spans="5:89" ht="8.1" hidden="1" customHeight="1" x14ac:dyDescent="0.15"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</row>
    <row r="187" spans="5:89" ht="8.1" hidden="1" customHeight="1" x14ac:dyDescent="0.15"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</row>
    <row r="188" spans="5:89" ht="8.1" hidden="1" customHeight="1" x14ac:dyDescent="0.15"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</row>
    <row r="189" spans="5:89" ht="8.1" hidden="1" customHeight="1" x14ac:dyDescent="0.15"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</row>
    <row r="190" spans="5:89" ht="8.1" hidden="1" customHeight="1" x14ac:dyDescent="0.15"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</row>
    <row r="191" spans="5:89" ht="8.1" hidden="1" customHeight="1" x14ac:dyDescent="0.15"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</row>
    <row r="192" spans="5:89" ht="8.1" hidden="1" customHeight="1" x14ac:dyDescent="0.15"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</row>
    <row r="193" spans="5:89" ht="8.1" hidden="1" customHeight="1" x14ac:dyDescent="0.15"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</row>
    <row r="194" spans="5:89" ht="8.1" hidden="1" customHeight="1" x14ac:dyDescent="0.15"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</row>
    <row r="195" spans="5:89" ht="8.1" hidden="1" customHeight="1" x14ac:dyDescent="0.15"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</row>
    <row r="196" spans="5:89" ht="8.1" hidden="1" customHeight="1" x14ac:dyDescent="0.15"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</row>
    <row r="197" spans="5:89" ht="8.1" hidden="1" customHeight="1" x14ac:dyDescent="0.15"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</row>
    <row r="198" spans="5:89" ht="8.1" hidden="1" customHeight="1" x14ac:dyDescent="0.15"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</row>
    <row r="199" spans="5:89" ht="8.1" hidden="1" customHeight="1" x14ac:dyDescent="0.15"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</row>
    <row r="200" spans="5:89" ht="8.1" hidden="1" customHeight="1" x14ac:dyDescent="0.15"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</row>
    <row r="201" spans="5:89" ht="8.1" hidden="1" customHeight="1" x14ac:dyDescent="0.15"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</row>
    <row r="202" spans="5:89" ht="8.1" hidden="1" customHeight="1" x14ac:dyDescent="0.15"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</row>
    <row r="203" spans="5:89" ht="8.1" hidden="1" customHeight="1" x14ac:dyDescent="0.15"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</row>
    <row r="204" spans="5:89" ht="8.1" hidden="1" customHeight="1" x14ac:dyDescent="0.15"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</row>
    <row r="205" spans="5:89" ht="8.1" hidden="1" customHeight="1" x14ac:dyDescent="0.15"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</row>
    <row r="206" spans="5:89" ht="8.1" hidden="1" customHeight="1" x14ac:dyDescent="0.15"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</row>
    <row r="207" spans="5:89" ht="8.1" hidden="1" customHeight="1" x14ac:dyDescent="0.15"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</row>
    <row r="208" spans="5:89" ht="8.1" hidden="1" customHeight="1" x14ac:dyDescent="0.15"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</row>
    <row r="209" spans="5:89" ht="8.1" hidden="1" customHeight="1" x14ac:dyDescent="0.15"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</row>
    <row r="210" spans="5:89" ht="8.1" hidden="1" customHeight="1" x14ac:dyDescent="0.15"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</row>
    <row r="211" spans="5:89" ht="8.1" hidden="1" customHeight="1" x14ac:dyDescent="0.15"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</row>
    <row r="212" spans="5:89" ht="8.1" hidden="1" customHeight="1" x14ac:dyDescent="0.15"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</row>
    <row r="213" spans="5:89" ht="8.1" hidden="1" customHeight="1" x14ac:dyDescent="0.15"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</row>
    <row r="214" spans="5:89" ht="8.1" hidden="1" customHeight="1" x14ac:dyDescent="0.15"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</row>
    <row r="215" spans="5:89" ht="8.1" hidden="1" customHeight="1" x14ac:dyDescent="0.15"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</row>
    <row r="216" spans="5:89" ht="8.1" hidden="1" customHeight="1" x14ac:dyDescent="0.15"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</row>
    <row r="217" spans="5:89" ht="8.1" hidden="1" customHeight="1" x14ac:dyDescent="0.15"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</row>
    <row r="218" spans="5:89" ht="8.1" hidden="1" customHeight="1" x14ac:dyDescent="0.15"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</row>
    <row r="219" spans="5:89" ht="8.1" hidden="1" customHeight="1" x14ac:dyDescent="0.15"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</row>
    <row r="220" spans="5:89" ht="8.1" hidden="1" customHeight="1" x14ac:dyDescent="0.15"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</row>
    <row r="221" spans="5:89" ht="8.1" hidden="1" customHeight="1" x14ac:dyDescent="0.15"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</row>
    <row r="222" spans="5:89" ht="8.1" hidden="1" customHeight="1" x14ac:dyDescent="0.15"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</row>
    <row r="223" spans="5:89" ht="8.1" hidden="1" customHeight="1" x14ac:dyDescent="0.15"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</row>
    <row r="224" spans="5:89" ht="8.1" hidden="1" customHeight="1" x14ac:dyDescent="0.15"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</row>
    <row r="225" spans="5:89" ht="8.1" hidden="1" customHeight="1" x14ac:dyDescent="0.15"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</row>
    <row r="226" spans="5:89" ht="8.1" hidden="1" customHeight="1" x14ac:dyDescent="0.15"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</row>
    <row r="227" spans="5:89" ht="8.1" hidden="1" customHeight="1" x14ac:dyDescent="0.15"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</row>
    <row r="228" spans="5:89" ht="8.1" hidden="1" customHeight="1" x14ac:dyDescent="0.15"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</row>
    <row r="229" spans="5:89" ht="8.1" hidden="1" customHeight="1" x14ac:dyDescent="0.15"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</row>
    <row r="230" spans="5:89" ht="8.1" hidden="1" customHeight="1" x14ac:dyDescent="0.15"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</row>
    <row r="231" spans="5:89" ht="8.1" hidden="1" customHeight="1" x14ac:dyDescent="0.15"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</row>
    <row r="232" spans="5:89" ht="8.1" hidden="1" customHeight="1" x14ac:dyDescent="0.15"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</row>
    <row r="233" spans="5:89" ht="8.1" hidden="1" customHeight="1" x14ac:dyDescent="0.15"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</row>
    <row r="234" spans="5:89" ht="8.1" hidden="1" customHeight="1" x14ac:dyDescent="0.15"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</row>
    <row r="235" spans="5:89" ht="8.1" hidden="1" customHeight="1" x14ac:dyDescent="0.15"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</row>
    <row r="236" spans="5:89" ht="8.1" hidden="1" customHeight="1" x14ac:dyDescent="0.15"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</row>
    <row r="237" spans="5:89" ht="8.1" hidden="1" customHeight="1" x14ac:dyDescent="0.15"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</row>
    <row r="238" spans="5:89" ht="8.1" hidden="1" customHeight="1" x14ac:dyDescent="0.15"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</row>
    <row r="239" spans="5:89" ht="8.1" hidden="1" customHeight="1" x14ac:dyDescent="0.15"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</row>
    <row r="240" spans="5:89" ht="8.1" hidden="1" customHeight="1" x14ac:dyDescent="0.15"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</row>
    <row r="241" spans="5:89" ht="8.1" hidden="1" customHeight="1" x14ac:dyDescent="0.15"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</row>
    <row r="242" spans="5:89" ht="8.1" hidden="1" customHeight="1" x14ac:dyDescent="0.15"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</row>
    <row r="243" spans="5:89" ht="8.1" hidden="1" customHeight="1" x14ac:dyDescent="0.15"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</row>
    <row r="244" spans="5:89" ht="8.1" hidden="1" customHeight="1" x14ac:dyDescent="0.15"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</row>
    <row r="245" spans="5:89" ht="8.1" hidden="1" customHeight="1" x14ac:dyDescent="0.15"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</row>
    <row r="246" spans="5:89" ht="8.1" hidden="1" customHeight="1" x14ac:dyDescent="0.15"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</row>
    <row r="247" spans="5:89" ht="8.1" hidden="1" customHeight="1" x14ac:dyDescent="0.15"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</row>
    <row r="248" spans="5:89" ht="8.1" hidden="1" customHeight="1" x14ac:dyDescent="0.15"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</row>
    <row r="249" spans="5:89" ht="8.1" hidden="1" customHeight="1" x14ac:dyDescent="0.15"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</row>
    <row r="250" spans="5:89" ht="8.1" hidden="1" customHeight="1" x14ac:dyDescent="0.15"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</row>
    <row r="251" spans="5:89" ht="8.1" hidden="1" customHeight="1" x14ac:dyDescent="0.15"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</row>
    <row r="252" spans="5:89" ht="8.1" hidden="1" customHeight="1" x14ac:dyDescent="0.15"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</row>
    <row r="253" spans="5:89" ht="8.1" hidden="1" customHeight="1" x14ac:dyDescent="0.15"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</row>
    <row r="254" spans="5:89" ht="8.1" hidden="1" customHeight="1" x14ac:dyDescent="0.15"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</row>
    <row r="255" spans="5:89" ht="8.1" hidden="1" customHeight="1" x14ac:dyDescent="0.15"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</row>
    <row r="256" spans="5:89" ht="8.1" hidden="1" customHeight="1" x14ac:dyDescent="0.15"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</row>
    <row r="257" spans="5:89" ht="8.1" hidden="1" customHeight="1" x14ac:dyDescent="0.15"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</row>
    <row r="258" spans="5:89" ht="8.1" hidden="1" customHeight="1" x14ac:dyDescent="0.15"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</row>
    <row r="259" spans="5:89" ht="8.1" hidden="1" customHeight="1" x14ac:dyDescent="0.15"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</row>
    <row r="260" spans="5:89" ht="8.1" hidden="1" customHeight="1" x14ac:dyDescent="0.15"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</row>
    <row r="261" spans="5:89" ht="8.1" hidden="1" customHeight="1" x14ac:dyDescent="0.15"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</row>
    <row r="262" spans="5:89" ht="8.1" hidden="1" customHeight="1" x14ac:dyDescent="0.15"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</row>
    <row r="263" spans="5:89" ht="8.1" hidden="1" customHeight="1" x14ac:dyDescent="0.15"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</row>
    <row r="264" spans="5:89" ht="8.1" hidden="1" customHeight="1" x14ac:dyDescent="0.15"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</row>
    <row r="265" spans="5:89" ht="8.1" hidden="1" customHeight="1" x14ac:dyDescent="0.15"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</row>
    <row r="266" spans="5:89" ht="8.1" hidden="1" customHeight="1" x14ac:dyDescent="0.15"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</row>
    <row r="267" spans="5:89" ht="8.1" hidden="1" customHeight="1" x14ac:dyDescent="0.15"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</row>
    <row r="268" spans="5:89" ht="8.1" hidden="1" customHeight="1" x14ac:dyDescent="0.15"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</row>
    <row r="269" spans="5:89" ht="8.1" hidden="1" customHeight="1" x14ac:dyDescent="0.15"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</row>
    <row r="270" spans="5:89" ht="8.1" hidden="1" customHeight="1" x14ac:dyDescent="0.15"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</row>
    <row r="271" spans="5:89" ht="8.1" hidden="1" customHeight="1" x14ac:dyDescent="0.15"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</row>
    <row r="272" spans="5:89" ht="8.1" hidden="1" customHeight="1" x14ac:dyDescent="0.15"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</row>
    <row r="273" spans="5:89" ht="8.1" hidden="1" customHeight="1" x14ac:dyDescent="0.15"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</row>
    <row r="274" spans="5:89" ht="8.1" hidden="1" customHeight="1" x14ac:dyDescent="0.15"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</row>
    <row r="275" spans="5:89" ht="8.1" hidden="1" customHeight="1" x14ac:dyDescent="0.15"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</row>
    <row r="276" spans="5:89" ht="8.1" hidden="1" customHeight="1" x14ac:dyDescent="0.15"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</row>
    <row r="277" spans="5:89" ht="8.1" hidden="1" customHeight="1" x14ac:dyDescent="0.15"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</row>
    <row r="278" spans="5:89" ht="8.1" hidden="1" customHeight="1" x14ac:dyDescent="0.15"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</row>
    <row r="279" spans="5:89" ht="8.1" hidden="1" customHeight="1" x14ac:dyDescent="0.15"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</row>
    <row r="280" spans="5:89" ht="8.1" hidden="1" customHeight="1" x14ac:dyDescent="0.15"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</row>
    <row r="281" spans="5:89" ht="8.1" hidden="1" customHeight="1" x14ac:dyDescent="0.15"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</row>
    <row r="282" spans="5:89" ht="8.1" hidden="1" customHeight="1" x14ac:dyDescent="0.15"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</row>
    <row r="283" spans="5:89" ht="8.1" hidden="1" customHeight="1" x14ac:dyDescent="0.15"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</row>
    <row r="284" spans="5:89" ht="8.1" hidden="1" customHeight="1" x14ac:dyDescent="0.15"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</row>
    <row r="285" spans="5:89" ht="8.1" hidden="1" customHeight="1" x14ac:dyDescent="0.15"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</row>
    <row r="286" spans="5:89" ht="8.1" hidden="1" customHeight="1" x14ac:dyDescent="0.15"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</row>
    <row r="287" spans="5:89" ht="8.1" hidden="1" customHeight="1" x14ac:dyDescent="0.15"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</row>
    <row r="288" spans="5:89" ht="8.1" hidden="1" customHeight="1" x14ac:dyDescent="0.15"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</row>
    <row r="289" spans="5:89" ht="8.1" hidden="1" customHeight="1" x14ac:dyDescent="0.15"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</row>
    <row r="290" spans="5:89" ht="8.1" hidden="1" customHeight="1" x14ac:dyDescent="0.15"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</row>
    <row r="291" spans="5:89" ht="8.1" hidden="1" customHeight="1" x14ac:dyDescent="0.15"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</row>
    <row r="292" spans="5:89" ht="8.1" hidden="1" customHeight="1" x14ac:dyDescent="0.15"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</row>
    <row r="293" spans="5:89" ht="8.1" hidden="1" customHeight="1" x14ac:dyDescent="0.15"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</row>
    <row r="294" spans="5:89" ht="8.1" hidden="1" customHeight="1" x14ac:dyDescent="0.15"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</row>
    <row r="295" spans="5:89" ht="8.1" hidden="1" customHeight="1" x14ac:dyDescent="0.15"/>
    <row r="296" spans="5:89" ht="8.1" hidden="1" customHeight="1" x14ac:dyDescent="0.15"/>
    <row r="297" spans="5:89" ht="8.1" hidden="1" customHeight="1" x14ac:dyDescent="0.15"/>
    <row r="298" spans="5:89" ht="8.1" hidden="1" customHeight="1" x14ac:dyDescent="0.15"/>
    <row r="299" spans="5:89" ht="8.1" hidden="1" customHeight="1" x14ac:dyDescent="0.15"/>
    <row r="300" spans="5:89" ht="8.1" hidden="1" customHeight="1" x14ac:dyDescent="0.15"/>
    <row r="301" spans="5:89" ht="8.1" hidden="1" customHeight="1" x14ac:dyDescent="0.15"/>
    <row r="302" spans="5:89" ht="8.1" hidden="1" customHeight="1" x14ac:dyDescent="0.15"/>
    <row r="303" spans="5:89" ht="8.1" hidden="1" customHeight="1" x14ac:dyDescent="0.15"/>
    <row r="304" spans="5:89" ht="8.1" hidden="1" customHeight="1" x14ac:dyDescent="0.15"/>
    <row r="305" ht="8.1" hidden="1" customHeight="1" x14ac:dyDescent="0.15"/>
    <row r="306" ht="8.1" hidden="1" customHeight="1" x14ac:dyDescent="0.15"/>
    <row r="307" ht="8.1" hidden="1" customHeight="1" x14ac:dyDescent="0.15"/>
    <row r="308" ht="8.1" hidden="1" customHeight="1" x14ac:dyDescent="0.15"/>
    <row r="309" ht="8.1" hidden="1" customHeight="1" x14ac:dyDescent="0.15"/>
    <row r="310" ht="8.1" hidden="1" customHeight="1" x14ac:dyDescent="0.15"/>
    <row r="311" ht="8.1" hidden="1" customHeight="1" x14ac:dyDescent="0.15"/>
    <row r="312" ht="8.1" hidden="1" customHeight="1" x14ac:dyDescent="0.15"/>
    <row r="313" ht="8.1" hidden="1" customHeight="1" x14ac:dyDescent="0.15"/>
    <row r="314" ht="8.1" hidden="1" customHeight="1" x14ac:dyDescent="0.15"/>
    <row r="315" ht="8.1" hidden="1" customHeight="1" x14ac:dyDescent="0.15"/>
    <row r="316" ht="8.1" hidden="1" customHeight="1" x14ac:dyDescent="0.15"/>
    <row r="317" ht="8.1" hidden="1" customHeight="1" x14ac:dyDescent="0.15"/>
    <row r="318" ht="8.1" hidden="1" customHeight="1" x14ac:dyDescent="0.15"/>
    <row r="319" ht="15" hidden="1" customHeight="1" x14ac:dyDescent="0.15"/>
    <row r="320" ht="15" hidden="1" customHeight="1" x14ac:dyDescent="0.15"/>
    <row r="321" ht="15" hidden="1" customHeight="1" x14ac:dyDescent="0.15"/>
    <row r="322" ht="15" hidden="1" customHeight="1" x14ac:dyDescent="0.15"/>
    <row r="323" ht="15" hidden="1" customHeight="1" x14ac:dyDescent="0.15"/>
    <row r="324" ht="15" hidden="1" customHeight="1" x14ac:dyDescent="0.15"/>
    <row r="325" ht="15" hidden="1" customHeight="1" x14ac:dyDescent="0.15"/>
    <row r="326" ht="15" hidden="1" customHeight="1" x14ac:dyDescent="0.15"/>
    <row r="327" ht="15" hidden="1" customHeight="1" x14ac:dyDescent="0.15"/>
    <row r="328" ht="15" hidden="1" customHeight="1" x14ac:dyDescent="0.15"/>
    <row r="329" ht="15" hidden="1" customHeight="1" x14ac:dyDescent="0.15"/>
    <row r="330" ht="15" hidden="1" customHeight="1" x14ac:dyDescent="0.15"/>
    <row r="331" ht="15" hidden="1" customHeight="1" x14ac:dyDescent="0.15"/>
    <row r="332" ht="15" hidden="1" customHeight="1" x14ac:dyDescent="0.15"/>
    <row r="333" ht="15" hidden="1" customHeight="1" x14ac:dyDescent="0.15"/>
    <row r="334" ht="15" hidden="1" customHeight="1" x14ac:dyDescent="0.15"/>
    <row r="335" ht="15" hidden="1" customHeight="1" x14ac:dyDescent="0.15"/>
    <row r="336" ht="15" hidden="1" customHeight="1" x14ac:dyDescent="0.15"/>
    <row r="337" ht="15" hidden="1" customHeight="1" x14ac:dyDescent="0.15"/>
    <row r="338" ht="15" hidden="1" customHeight="1" x14ac:dyDescent="0.15"/>
    <row r="339" ht="15" hidden="1" customHeight="1" x14ac:dyDescent="0.15"/>
    <row r="340" ht="15" hidden="1" customHeight="1" x14ac:dyDescent="0.15"/>
    <row r="341" ht="15" hidden="1" customHeight="1" x14ac:dyDescent="0.15"/>
    <row r="342" ht="15" hidden="1" customHeight="1" x14ac:dyDescent="0.15"/>
    <row r="343" ht="15" hidden="1" customHeight="1" x14ac:dyDescent="0.15"/>
    <row r="344" ht="15" hidden="1" customHeight="1" x14ac:dyDescent="0.15"/>
    <row r="345" ht="15" hidden="1" customHeight="1" x14ac:dyDescent="0.15"/>
    <row r="346" ht="15" hidden="1" customHeight="1" x14ac:dyDescent="0.15"/>
    <row r="347" ht="15" hidden="1" customHeight="1" x14ac:dyDescent="0.15"/>
    <row r="348" ht="15" hidden="1" customHeight="1" x14ac:dyDescent="0.15"/>
    <row r="349" ht="15" hidden="1" customHeight="1" x14ac:dyDescent="0.15"/>
    <row r="350" ht="15" hidden="1" customHeight="1" x14ac:dyDescent="0.15"/>
    <row r="351" ht="15" hidden="1" customHeight="1" x14ac:dyDescent="0.15"/>
    <row r="352" ht="15" hidden="1" customHeight="1" x14ac:dyDescent="0.15"/>
    <row r="353" ht="15" hidden="1" customHeight="1" x14ac:dyDescent="0.15"/>
    <row r="354" ht="15" hidden="1" customHeight="1" x14ac:dyDescent="0.15"/>
    <row r="355" ht="15" hidden="1" customHeight="1" x14ac:dyDescent="0.15"/>
    <row r="356" ht="15" hidden="1" customHeight="1" x14ac:dyDescent="0.15"/>
    <row r="357" ht="15" hidden="1" customHeight="1" x14ac:dyDescent="0.15"/>
    <row r="358" ht="15" hidden="1" customHeight="1" x14ac:dyDescent="0.15"/>
    <row r="359" ht="15" hidden="1" customHeight="1" x14ac:dyDescent="0.15"/>
    <row r="360" ht="15" hidden="1" customHeight="1" x14ac:dyDescent="0.15"/>
    <row r="361" ht="15" hidden="1" customHeight="1" x14ac:dyDescent="0.15"/>
    <row r="362" ht="15" hidden="1" customHeight="1" x14ac:dyDescent="0.15"/>
    <row r="363" ht="15" hidden="1" customHeight="1" x14ac:dyDescent="0.15"/>
    <row r="364" ht="15" hidden="1" customHeight="1" x14ac:dyDescent="0.15"/>
    <row r="365" ht="15" hidden="1" customHeight="1" x14ac:dyDescent="0.15"/>
    <row r="366" ht="15" hidden="1" customHeight="1" x14ac:dyDescent="0.15"/>
    <row r="367" ht="15" hidden="1" customHeight="1" x14ac:dyDescent="0.15"/>
    <row r="368" ht="15" hidden="1" customHeight="1" x14ac:dyDescent="0.15"/>
    <row r="369" ht="15" hidden="1" customHeight="1" x14ac:dyDescent="0.15"/>
    <row r="370" ht="15" hidden="1" customHeight="1" x14ac:dyDescent="0.15"/>
    <row r="371" ht="15" hidden="1" customHeight="1" x14ac:dyDescent="0.15"/>
    <row r="372" ht="15" hidden="1" customHeight="1" x14ac:dyDescent="0.15"/>
    <row r="373" ht="15" hidden="1" customHeight="1" x14ac:dyDescent="0.15"/>
    <row r="374" ht="15" hidden="1" customHeight="1" x14ac:dyDescent="0.15"/>
    <row r="375" ht="15" hidden="1" customHeight="1" x14ac:dyDescent="0.15"/>
    <row r="376" ht="15" hidden="1" customHeight="1" x14ac:dyDescent="0.15"/>
    <row r="377" ht="15" hidden="1" customHeight="1" x14ac:dyDescent="0.15"/>
    <row r="378" ht="15" hidden="1" customHeight="1" x14ac:dyDescent="0.15"/>
    <row r="379" ht="15" hidden="1" customHeight="1" x14ac:dyDescent="0.15"/>
    <row r="380" ht="15" hidden="1" customHeight="1" x14ac:dyDescent="0.15"/>
    <row r="381" ht="15" hidden="1" customHeight="1" x14ac:dyDescent="0.15"/>
    <row r="382" ht="15" hidden="1" customHeight="1" x14ac:dyDescent="0.15"/>
    <row r="383" ht="15" hidden="1" customHeight="1" x14ac:dyDescent="0.15"/>
    <row r="384" ht="15" hidden="1" customHeight="1" x14ac:dyDescent="0.15"/>
    <row r="385" ht="15" hidden="1" customHeight="1" x14ac:dyDescent="0.15"/>
    <row r="386" ht="15" hidden="1" customHeight="1" x14ac:dyDescent="0.15"/>
    <row r="387" ht="15" hidden="1" customHeight="1" x14ac:dyDescent="0.15"/>
    <row r="388" ht="8.1" hidden="1" customHeight="1" x14ac:dyDescent="0.15"/>
    <row r="389" ht="8.1" hidden="1" customHeight="1" x14ac:dyDescent="0.15"/>
    <row r="390" ht="8.1" hidden="1" customHeight="1" x14ac:dyDescent="0.15"/>
    <row r="391" ht="8.1" hidden="1" customHeight="1" x14ac:dyDescent="0.15"/>
    <row r="392" ht="8.1" hidden="1" customHeight="1" x14ac:dyDescent="0.15"/>
    <row r="393" ht="8.1" hidden="1" customHeight="1" x14ac:dyDescent="0.15"/>
    <row r="394" ht="8.1" hidden="1" customHeight="1" x14ac:dyDescent="0.15"/>
    <row r="395" ht="8.1" hidden="1" customHeight="1" x14ac:dyDescent="0.15"/>
    <row r="396" ht="8.1" hidden="1" customHeight="1" x14ac:dyDescent="0.15"/>
    <row r="397" ht="8.1" hidden="1" customHeight="1" x14ac:dyDescent="0.15"/>
    <row r="398" ht="8.1" hidden="1" customHeight="1" x14ac:dyDescent="0.15"/>
    <row r="399" ht="8.1" hidden="1" customHeight="1" x14ac:dyDescent="0.15"/>
    <row r="400" ht="8.1" hidden="1" customHeight="1" x14ac:dyDescent="0.15"/>
    <row r="401" ht="8.1" hidden="1" customHeight="1" x14ac:dyDescent="0.15"/>
    <row r="402" ht="8.1" hidden="1" customHeight="1" x14ac:dyDescent="0.15"/>
    <row r="403" ht="8.1" hidden="1" customHeight="1" x14ac:dyDescent="0.15"/>
    <row r="404" ht="8.1" hidden="1" customHeight="1" x14ac:dyDescent="0.15"/>
    <row r="405" ht="8.1" hidden="1" customHeight="1" x14ac:dyDescent="0.15"/>
    <row r="406" ht="8.1" hidden="1" customHeight="1" x14ac:dyDescent="0.15"/>
    <row r="407" ht="8.1" hidden="1" customHeight="1" x14ac:dyDescent="0.15"/>
    <row r="408" ht="8.1" hidden="1" customHeight="1" x14ac:dyDescent="0.15"/>
    <row r="409" ht="8.1" hidden="1" customHeight="1" x14ac:dyDescent="0.15"/>
    <row r="410" ht="8.1" hidden="1" customHeight="1" x14ac:dyDescent="0.15"/>
    <row r="411" ht="8.1" hidden="1" customHeight="1" x14ac:dyDescent="0.15"/>
    <row r="412" ht="8.1" hidden="1" customHeight="1" x14ac:dyDescent="0.15"/>
    <row r="413" ht="8.1" hidden="1" customHeight="1" x14ac:dyDescent="0.15"/>
    <row r="414" ht="8.1" hidden="1" customHeight="1" x14ac:dyDescent="0.15"/>
    <row r="415" ht="8.1" hidden="1" customHeight="1" x14ac:dyDescent="0.15"/>
    <row r="416" ht="8.1" hidden="1" customHeight="1" x14ac:dyDescent="0.15"/>
    <row r="417" ht="8.1" hidden="1" customHeight="1" x14ac:dyDescent="0.15"/>
    <row r="418" ht="8.1" hidden="1" customHeight="1" x14ac:dyDescent="0.15"/>
    <row r="419" ht="8.1" hidden="1" customHeight="1" x14ac:dyDescent="0.15"/>
    <row r="420" ht="8.1" hidden="1" customHeight="1" x14ac:dyDescent="0.15"/>
    <row r="421" ht="8.1" hidden="1" customHeight="1" x14ac:dyDescent="0.15"/>
    <row r="422" ht="8.1" hidden="1" customHeight="1" x14ac:dyDescent="0.15"/>
    <row r="423" ht="8.1" hidden="1" customHeight="1" x14ac:dyDescent="0.15"/>
    <row r="424" ht="8.1" hidden="1" customHeight="1" x14ac:dyDescent="0.15"/>
    <row r="425" ht="8.1" hidden="1" customHeight="1" x14ac:dyDescent="0.15"/>
    <row r="426" ht="8.1" hidden="1" customHeight="1" x14ac:dyDescent="0.15"/>
    <row r="427" ht="8.1" hidden="1" customHeight="1" x14ac:dyDescent="0.15"/>
    <row r="428" ht="8.1" hidden="1" customHeight="1" x14ac:dyDescent="0.15"/>
    <row r="429" ht="8.1" hidden="1" customHeight="1" x14ac:dyDescent="0.15"/>
    <row r="430" ht="8.1" hidden="1" customHeight="1" x14ac:dyDescent="0.15"/>
    <row r="431" ht="8.1" hidden="1" customHeight="1" x14ac:dyDescent="0.15"/>
    <row r="432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  <row r="861" ht="8.1" hidden="1" customHeight="1" x14ac:dyDescent="0.15"/>
    <row r="862" ht="8.1" hidden="1" customHeight="1" x14ac:dyDescent="0.15"/>
    <row r="863" ht="8.1" hidden="1" customHeight="1" x14ac:dyDescent="0.15"/>
    <row r="864" ht="8.1" hidden="1" customHeight="1" x14ac:dyDescent="0.15"/>
    <row r="865" ht="8.1" hidden="1" customHeight="1" x14ac:dyDescent="0.15"/>
    <row r="866" ht="8.1" hidden="1" customHeight="1" x14ac:dyDescent="0.15"/>
    <row r="867" ht="8.1" hidden="1" customHeight="1" x14ac:dyDescent="0.15"/>
    <row r="868" ht="8.1" hidden="1" customHeight="1" x14ac:dyDescent="0.15"/>
    <row r="869" ht="8.1" hidden="1" customHeight="1" x14ac:dyDescent="0.15"/>
    <row r="870" ht="8.1" hidden="1" customHeight="1" x14ac:dyDescent="0.15"/>
    <row r="871" ht="8.1" hidden="1" customHeight="1" x14ac:dyDescent="0.15"/>
    <row r="872" ht="8.1" hidden="1" customHeight="1" x14ac:dyDescent="0.15"/>
    <row r="873" ht="8.1" hidden="1" customHeight="1" x14ac:dyDescent="0.15"/>
    <row r="874" ht="8.1" hidden="1" customHeight="1" x14ac:dyDescent="0.15"/>
    <row r="875" ht="8.1" hidden="1" customHeight="1" x14ac:dyDescent="0.15"/>
    <row r="876" ht="8.1" hidden="1" customHeight="1" x14ac:dyDescent="0.15"/>
    <row r="877" ht="8.1" hidden="1" customHeight="1" x14ac:dyDescent="0.15"/>
    <row r="878" ht="8.1" hidden="1" customHeight="1" x14ac:dyDescent="0.15"/>
    <row r="879" ht="8.1" hidden="1" customHeight="1" x14ac:dyDescent="0.15"/>
    <row r="880" ht="8.1" hidden="1" customHeight="1" x14ac:dyDescent="0.15"/>
    <row r="881" ht="8.1" hidden="1" customHeight="1" x14ac:dyDescent="0.15"/>
    <row r="882" ht="8.1" hidden="1" customHeight="1" x14ac:dyDescent="0.15"/>
    <row r="883" ht="8.1" hidden="1" customHeight="1" x14ac:dyDescent="0.15"/>
    <row r="884" ht="8.1" hidden="1" customHeight="1" x14ac:dyDescent="0.15"/>
    <row r="885" ht="8.1" hidden="1" customHeight="1" x14ac:dyDescent="0.15"/>
    <row r="886" ht="8.1" hidden="1" customHeight="1" x14ac:dyDescent="0.15"/>
    <row r="887" ht="8.1" hidden="1" customHeight="1" x14ac:dyDescent="0.15"/>
    <row r="888" ht="8.1" hidden="1" customHeight="1" x14ac:dyDescent="0.15"/>
    <row r="889" ht="8.1" hidden="1" customHeight="1" x14ac:dyDescent="0.15"/>
    <row r="890" ht="8.1" hidden="1" customHeight="1" x14ac:dyDescent="0.15"/>
    <row r="891" ht="8.1" hidden="1" customHeight="1" x14ac:dyDescent="0.15"/>
    <row r="892" ht="8.1" hidden="1" customHeight="1" x14ac:dyDescent="0.15"/>
    <row r="893" ht="8.1" hidden="1" customHeight="1" x14ac:dyDescent="0.15"/>
    <row r="894" ht="8.1" hidden="1" customHeight="1" x14ac:dyDescent="0.15"/>
    <row r="895" ht="8.1" hidden="1" customHeight="1" x14ac:dyDescent="0.15"/>
    <row r="896" ht="8.1" hidden="1" customHeight="1" x14ac:dyDescent="0.15"/>
    <row r="897" ht="8.1" hidden="1" customHeight="1" x14ac:dyDescent="0.15"/>
    <row r="898" ht="8.1" hidden="1" customHeight="1" x14ac:dyDescent="0.15"/>
    <row r="899" ht="8.1" hidden="1" customHeight="1" x14ac:dyDescent="0.15"/>
    <row r="900" ht="8.1" hidden="1" customHeight="1" x14ac:dyDescent="0.15"/>
    <row r="901" ht="8.1" hidden="1" customHeight="1" x14ac:dyDescent="0.15"/>
    <row r="902" ht="8.1" hidden="1" customHeight="1" x14ac:dyDescent="0.15"/>
    <row r="903" ht="8.1" hidden="1" customHeight="1" x14ac:dyDescent="0.15"/>
    <row r="904" ht="8.1" hidden="1" customHeight="1" x14ac:dyDescent="0.15"/>
    <row r="905" ht="8.1" hidden="1" customHeight="1" x14ac:dyDescent="0.15"/>
    <row r="906" ht="8.1" hidden="1" customHeight="1" x14ac:dyDescent="0.15"/>
    <row r="907" ht="8.1" hidden="1" customHeight="1" x14ac:dyDescent="0.15"/>
    <row r="908" ht="8.1" hidden="1" customHeight="1" x14ac:dyDescent="0.15"/>
    <row r="909" ht="8.1" hidden="1" customHeight="1" x14ac:dyDescent="0.15"/>
    <row r="910" ht="8.1" hidden="1" customHeight="1" x14ac:dyDescent="0.15"/>
    <row r="911" ht="8.1" hidden="1" customHeight="1" x14ac:dyDescent="0.15"/>
    <row r="912" ht="8.1" hidden="1" customHeight="1" x14ac:dyDescent="0.15"/>
    <row r="913" ht="8.1" hidden="1" customHeight="1" x14ac:dyDescent="0.15"/>
    <row r="914" ht="8.1" hidden="1" customHeight="1" x14ac:dyDescent="0.15"/>
    <row r="915" ht="8.1" hidden="1" customHeight="1" x14ac:dyDescent="0.15"/>
    <row r="916" ht="8.1" hidden="1" customHeight="1" x14ac:dyDescent="0.15"/>
    <row r="917" ht="8.1" hidden="1" customHeight="1" x14ac:dyDescent="0.15"/>
    <row r="918" ht="8.1" hidden="1" customHeight="1" x14ac:dyDescent="0.15"/>
    <row r="919" ht="8.1" hidden="1" customHeight="1" x14ac:dyDescent="0.15"/>
    <row r="920" ht="8.1" hidden="1" customHeight="1" x14ac:dyDescent="0.15"/>
    <row r="921" ht="8.1" hidden="1" customHeight="1" x14ac:dyDescent="0.15"/>
    <row r="922" ht="8.1" hidden="1" customHeight="1" x14ac:dyDescent="0.15"/>
    <row r="923" ht="8.1" hidden="1" customHeight="1" x14ac:dyDescent="0.15"/>
    <row r="924" ht="8.1" hidden="1" customHeight="1" x14ac:dyDescent="0.15"/>
    <row r="925" ht="8.1" hidden="1" customHeight="1" x14ac:dyDescent="0.15"/>
    <row r="926" ht="8.1" hidden="1" customHeight="1" x14ac:dyDescent="0.15"/>
    <row r="927" ht="8.1" hidden="1" customHeight="1" x14ac:dyDescent="0.15"/>
    <row r="928" ht="8.1" hidden="1" customHeight="1" x14ac:dyDescent="0.15"/>
    <row r="929" ht="8.1" hidden="1" customHeight="1" x14ac:dyDescent="0.15"/>
    <row r="930" ht="8.1" hidden="1" customHeight="1" x14ac:dyDescent="0.15"/>
    <row r="931" ht="8.1" hidden="1" customHeight="1" x14ac:dyDescent="0.15"/>
    <row r="932" ht="8.1" hidden="1" customHeight="1" x14ac:dyDescent="0.15"/>
    <row r="933" ht="8.1" hidden="1" customHeight="1" x14ac:dyDescent="0.15"/>
    <row r="934" ht="8.1" hidden="1" customHeight="1" x14ac:dyDescent="0.15"/>
    <row r="935" ht="8.1" hidden="1" customHeight="1" x14ac:dyDescent="0.15"/>
    <row r="936" ht="8.1" hidden="1" customHeight="1" x14ac:dyDescent="0.15"/>
    <row r="937" ht="8.1" hidden="1" customHeight="1" x14ac:dyDescent="0.15"/>
    <row r="938" ht="8.1" hidden="1" customHeight="1" x14ac:dyDescent="0.15"/>
    <row r="939" ht="8.1" hidden="1" customHeight="1" x14ac:dyDescent="0.15"/>
    <row r="940" ht="8.1" hidden="1" customHeight="1" x14ac:dyDescent="0.15"/>
    <row r="941" ht="8.1" hidden="1" customHeight="1" x14ac:dyDescent="0.15"/>
    <row r="942" ht="8.1" hidden="1" customHeight="1" x14ac:dyDescent="0.15"/>
    <row r="943" ht="8.1" hidden="1" customHeight="1" x14ac:dyDescent="0.15"/>
    <row r="944" ht="8.1" hidden="1" customHeight="1" x14ac:dyDescent="0.15"/>
    <row r="945" ht="8.1" hidden="1" customHeight="1" x14ac:dyDescent="0.15"/>
    <row r="946" ht="8.1" hidden="1" customHeight="1" x14ac:dyDescent="0.15"/>
    <row r="947" ht="8.1" hidden="1" customHeight="1" x14ac:dyDescent="0.15"/>
    <row r="948" ht="8.1" hidden="1" customHeight="1" x14ac:dyDescent="0.15"/>
    <row r="949" ht="8.1" hidden="1" customHeight="1" x14ac:dyDescent="0.15"/>
    <row r="950" ht="8.1" hidden="1" customHeight="1" x14ac:dyDescent="0.15"/>
    <row r="951" ht="8.1" hidden="1" customHeight="1" x14ac:dyDescent="0.15"/>
    <row r="952" ht="8.1" hidden="1" customHeight="1" x14ac:dyDescent="0.15"/>
    <row r="953" ht="8.1" hidden="1" customHeight="1" x14ac:dyDescent="0.15"/>
    <row r="954" ht="8.1" hidden="1" customHeight="1" x14ac:dyDescent="0.15"/>
    <row r="955" ht="8.1" hidden="1" customHeight="1" x14ac:dyDescent="0.15"/>
    <row r="956" ht="8.1" hidden="1" customHeight="1" x14ac:dyDescent="0.15"/>
    <row r="957" ht="8.1" hidden="1" customHeight="1" x14ac:dyDescent="0.15"/>
    <row r="958" ht="8.1" hidden="1" customHeight="1" x14ac:dyDescent="0.15"/>
    <row r="959" ht="8.1" hidden="1" customHeight="1" x14ac:dyDescent="0.15"/>
    <row r="960" ht="8.1" hidden="1" customHeight="1" x14ac:dyDescent="0.15"/>
    <row r="961" ht="8.1" hidden="1" customHeight="1" x14ac:dyDescent="0.15"/>
    <row r="962" ht="8.1" hidden="1" customHeight="1" x14ac:dyDescent="0.15"/>
    <row r="963" ht="8.1" hidden="1" customHeight="1" x14ac:dyDescent="0.15"/>
    <row r="964" ht="8.1" hidden="1" customHeight="1" x14ac:dyDescent="0.15"/>
    <row r="965" ht="8.1" hidden="1" customHeight="1" x14ac:dyDescent="0.15"/>
    <row r="966" ht="8.1" hidden="1" customHeight="1" x14ac:dyDescent="0.15"/>
    <row r="967" ht="8.1" hidden="1" customHeight="1" x14ac:dyDescent="0.15"/>
    <row r="968" ht="8.1" hidden="1" customHeight="1" x14ac:dyDescent="0.15"/>
    <row r="969" ht="8.1" hidden="1" customHeight="1" x14ac:dyDescent="0.15"/>
    <row r="970" ht="8.1" hidden="1" customHeight="1" x14ac:dyDescent="0.15"/>
    <row r="971" ht="8.1" hidden="1" customHeight="1" x14ac:dyDescent="0.15"/>
    <row r="972" ht="8.1" hidden="1" customHeight="1" x14ac:dyDescent="0.15"/>
    <row r="973" ht="8.1" hidden="1" customHeight="1" x14ac:dyDescent="0.15"/>
    <row r="974" ht="8.1" hidden="1" customHeight="1" x14ac:dyDescent="0.15"/>
    <row r="975" ht="8.1" hidden="1" customHeight="1" x14ac:dyDescent="0.15"/>
    <row r="976" ht="8.1" hidden="1" customHeight="1" x14ac:dyDescent="0.15"/>
    <row r="977" ht="8.1" hidden="1" customHeight="1" x14ac:dyDescent="0.15"/>
    <row r="978" ht="8.1" hidden="1" customHeight="1" x14ac:dyDescent="0.15"/>
    <row r="979" ht="8.1" hidden="1" customHeight="1" x14ac:dyDescent="0.15"/>
    <row r="980" ht="8.1" hidden="1" customHeight="1" x14ac:dyDescent="0.15"/>
    <row r="981" ht="8.1" hidden="1" customHeight="1" x14ac:dyDescent="0.15"/>
    <row r="982" ht="8.1" hidden="1" customHeight="1" x14ac:dyDescent="0.15"/>
    <row r="983" ht="8.1" hidden="1" customHeight="1" x14ac:dyDescent="0.15"/>
    <row r="984" ht="8.1" hidden="1" customHeight="1" x14ac:dyDescent="0.15"/>
    <row r="985" ht="8.1" hidden="1" customHeight="1" x14ac:dyDescent="0.15"/>
    <row r="986" ht="8.1" hidden="1" customHeight="1" x14ac:dyDescent="0.15"/>
    <row r="987" ht="8.1" hidden="1" customHeight="1" x14ac:dyDescent="0.15"/>
    <row r="988" ht="8.1" hidden="1" customHeight="1" x14ac:dyDescent="0.15"/>
    <row r="989" ht="8.1" hidden="1" customHeight="1" x14ac:dyDescent="0.15"/>
    <row r="990" ht="8.1" hidden="1" customHeight="1" x14ac:dyDescent="0.15"/>
    <row r="991" ht="8.1" hidden="1" customHeight="1" x14ac:dyDescent="0.15"/>
    <row r="992" ht="8.1" hidden="1" customHeight="1" x14ac:dyDescent="0.15"/>
    <row r="993" ht="8.1" hidden="1" customHeight="1" x14ac:dyDescent="0.15"/>
    <row r="994" ht="8.1" hidden="1" customHeight="1" x14ac:dyDescent="0.15"/>
    <row r="995" ht="8.1" hidden="1" customHeight="1" x14ac:dyDescent="0.15"/>
    <row r="996" ht="8.1" hidden="1" customHeight="1" x14ac:dyDescent="0.15"/>
    <row r="997" ht="8.1" hidden="1" customHeight="1" x14ac:dyDescent="0.15"/>
  </sheetData>
  <sheetProtection algorithmName="SHA-512" hashValue="GwtQ2fSzYqfJLQPta83vsyLivM45lQ0n3BJWt193JZ7JI1NhynyVKz0LGW1S3YVDcJVqKx6VU6NnVfOkfHaonw==" saltValue="8cqHFhZCDVhH8Ru+eEf/tQ==" spinCount="100000" sheet="1" formatCells="0"/>
  <mergeCells count="236">
    <mergeCell ref="CD110:CK111"/>
    <mergeCell ref="CD112:CK113"/>
    <mergeCell ref="CD114:CK115"/>
    <mergeCell ref="CD116:CK117"/>
    <mergeCell ref="CS108:CS109"/>
    <mergeCell ref="CS110:CS111"/>
    <mergeCell ref="CS112:CS113"/>
    <mergeCell ref="CS114:CS115"/>
    <mergeCell ref="CS116:CS117"/>
    <mergeCell ref="AK110:BG111"/>
    <mergeCell ref="AK112:BG113"/>
    <mergeCell ref="AK114:BG115"/>
    <mergeCell ref="AK116:BG117"/>
    <mergeCell ref="BH108:CC109"/>
    <mergeCell ref="BH110:CC111"/>
    <mergeCell ref="BH112:CC113"/>
    <mergeCell ref="BH114:CC115"/>
    <mergeCell ref="BH116:CC117"/>
    <mergeCell ref="E112:G113"/>
    <mergeCell ref="E114:G115"/>
    <mergeCell ref="E116:G117"/>
    <mergeCell ref="H108:W109"/>
    <mergeCell ref="H110:W111"/>
    <mergeCell ref="H112:W113"/>
    <mergeCell ref="H114:W115"/>
    <mergeCell ref="H116:W117"/>
    <mergeCell ref="X108:AJ109"/>
    <mergeCell ref="X110:AJ111"/>
    <mergeCell ref="X112:AJ113"/>
    <mergeCell ref="X114:AJ115"/>
    <mergeCell ref="X116:AJ117"/>
    <mergeCell ref="E110:G111"/>
    <mergeCell ref="E108:G109"/>
    <mergeCell ref="BH93:BM94"/>
    <mergeCell ref="X104:AJ107"/>
    <mergeCell ref="E101:L103"/>
    <mergeCell ref="BH104:CC107"/>
    <mergeCell ref="CD104:CK107"/>
    <mergeCell ref="E104:G107"/>
    <mergeCell ref="AK108:BG109"/>
    <mergeCell ref="CD108:CK109"/>
    <mergeCell ref="CG89:CK95"/>
    <mergeCell ref="BH90:BM91"/>
    <mergeCell ref="X89:AJ95"/>
    <mergeCell ref="E55:F67"/>
    <mergeCell ref="AK57:BG59"/>
    <mergeCell ref="BN93:BR94"/>
    <mergeCell ref="BS93:BU94"/>
    <mergeCell ref="M79:W82"/>
    <mergeCell ref="G74:L95"/>
    <mergeCell ref="H104:W107"/>
    <mergeCell ref="E96:CK100"/>
    <mergeCell ref="BS90:BU91"/>
    <mergeCell ref="AK104:BG107"/>
    <mergeCell ref="AK89:BG91"/>
    <mergeCell ref="BN89:BR89"/>
    <mergeCell ref="BW89:CA95"/>
    <mergeCell ref="AP92:AT93"/>
    <mergeCell ref="BW71:CA73"/>
    <mergeCell ref="CB83:CF88"/>
    <mergeCell ref="AK55:BG56"/>
    <mergeCell ref="CB74:CF78"/>
    <mergeCell ref="CB89:CF95"/>
    <mergeCell ref="AP62:AT63"/>
    <mergeCell ref="BN90:BR91"/>
    <mergeCell ref="AU92:AZ93"/>
    <mergeCell ref="BT65:BV66"/>
    <mergeCell ref="AK68:BG70"/>
    <mergeCell ref="E3:CK4"/>
    <mergeCell ref="BN8:CK9"/>
    <mergeCell ref="X39:AJ41"/>
    <mergeCell ref="M42:W46"/>
    <mergeCell ref="M39:W41"/>
    <mergeCell ref="BH39:BV41"/>
    <mergeCell ref="AL53:AP54"/>
    <mergeCell ref="BW42:CA46"/>
    <mergeCell ref="AQ53:BE54"/>
    <mergeCell ref="AW43:BF45"/>
    <mergeCell ref="CB33:CF38"/>
    <mergeCell ref="AL5:AW6"/>
    <mergeCell ref="AP23:BB24"/>
    <mergeCell ref="BG5:BP6"/>
    <mergeCell ref="AA5:AK6"/>
    <mergeCell ref="AQ8:AV9"/>
    <mergeCell ref="BO12:BV13"/>
    <mergeCell ref="BH15:BV19"/>
    <mergeCell ref="BW17:CA19"/>
    <mergeCell ref="M47:W50"/>
    <mergeCell ref="M51:W54"/>
    <mergeCell ref="BW39:CA41"/>
    <mergeCell ref="X15:AJ19"/>
    <mergeCell ref="AK15:BG19"/>
    <mergeCell ref="BR76:BT77"/>
    <mergeCell ref="BB8:BF9"/>
    <mergeCell ref="AX5:BF6"/>
    <mergeCell ref="AW8:BA9"/>
    <mergeCell ref="BB10:BF11"/>
    <mergeCell ref="AQ10:AV11"/>
    <mergeCell ref="BJ76:BQ77"/>
    <mergeCell ref="BO60:BS61"/>
    <mergeCell ref="BM60:BN61"/>
    <mergeCell ref="AS43:AV45"/>
    <mergeCell ref="BT60:BV61"/>
    <mergeCell ref="BJ60:BL61"/>
    <mergeCell ref="AK71:BG73"/>
    <mergeCell ref="E20:F38"/>
    <mergeCell ref="M20:W29"/>
    <mergeCell ref="BW12:CH13"/>
    <mergeCell ref="F12:P13"/>
    <mergeCell ref="AW10:BA11"/>
    <mergeCell ref="Q10:Q11"/>
    <mergeCell ref="Q12:Q13"/>
    <mergeCell ref="F10:P11"/>
    <mergeCell ref="R10:AN11"/>
    <mergeCell ref="R12:AN13"/>
    <mergeCell ref="X20:AJ29"/>
    <mergeCell ref="E68:F73"/>
    <mergeCell ref="BH63:BN64"/>
    <mergeCell ref="AK77:BG78"/>
    <mergeCell ref="AK64:AT65"/>
    <mergeCell ref="AK66:AO67"/>
    <mergeCell ref="CB17:CF19"/>
    <mergeCell ref="BW68:CA70"/>
    <mergeCell ref="E15:L19"/>
    <mergeCell ref="M15:W19"/>
    <mergeCell ref="G55:L67"/>
    <mergeCell ref="AK47:BG48"/>
    <mergeCell ref="BJ52:BQ53"/>
    <mergeCell ref="AK49:BG50"/>
    <mergeCell ref="BA66:BG67"/>
    <mergeCell ref="G20:L38"/>
    <mergeCell ref="X30:AJ38"/>
    <mergeCell ref="E39:F46"/>
    <mergeCell ref="BO65:BS66"/>
    <mergeCell ref="AK62:AO63"/>
    <mergeCell ref="BA62:BG63"/>
    <mergeCell ref="AP66:AT67"/>
    <mergeCell ref="AU66:AZ67"/>
    <mergeCell ref="E47:F54"/>
    <mergeCell ref="BH58:BN59"/>
    <mergeCell ref="CI12:CK13"/>
    <mergeCell ref="AL23:AO24"/>
    <mergeCell ref="BI23:BS24"/>
    <mergeCell ref="BW15:CK16"/>
    <mergeCell ref="AP28:BB29"/>
    <mergeCell ref="BI28:BS29"/>
    <mergeCell ref="CG20:CK29"/>
    <mergeCell ref="CG17:CK19"/>
    <mergeCell ref="CG33:CK38"/>
    <mergeCell ref="BW33:CA38"/>
    <mergeCell ref="AL28:AO29"/>
    <mergeCell ref="BE37:BG38"/>
    <mergeCell ref="AQ12:AV13"/>
    <mergeCell ref="AK25:AL27"/>
    <mergeCell ref="AK20:AL22"/>
    <mergeCell ref="AW12:BF13"/>
    <mergeCell ref="BH20:BV22"/>
    <mergeCell ref="BH25:BV27"/>
    <mergeCell ref="AM20:BG22"/>
    <mergeCell ref="AM25:BG27"/>
    <mergeCell ref="AR37:AS38"/>
    <mergeCell ref="AK33:BG36"/>
    <mergeCell ref="AT37:BD38"/>
    <mergeCell ref="AK30:BG32"/>
    <mergeCell ref="DG26:DN26"/>
    <mergeCell ref="BW57:CA67"/>
    <mergeCell ref="CG57:CK67"/>
    <mergeCell ref="CB57:CF67"/>
    <mergeCell ref="BJ65:BL66"/>
    <mergeCell ref="BM65:BN66"/>
    <mergeCell ref="CG55:CK56"/>
    <mergeCell ref="CB51:CF54"/>
    <mergeCell ref="DD26:DF26"/>
    <mergeCell ref="CG39:CK41"/>
    <mergeCell ref="CB42:CF46"/>
    <mergeCell ref="CB55:CF56"/>
    <mergeCell ref="BW55:CA56"/>
    <mergeCell ref="CG42:CK46"/>
    <mergeCell ref="CB39:CF41"/>
    <mergeCell ref="BW47:CA50"/>
    <mergeCell ref="BR52:BT53"/>
    <mergeCell ref="BH55:BV56"/>
    <mergeCell ref="BL43:BQ45"/>
    <mergeCell ref="BW20:CA29"/>
    <mergeCell ref="CG47:CK50"/>
    <mergeCell ref="BW51:CA54"/>
    <mergeCell ref="CG51:CK54"/>
    <mergeCell ref="CB47:CF50"/>
    <mergeCell ref="CG83:CK88"/>
    <mergeCell ref="AK83:BG88"/>
    <mergeCell ref="AK74:BG76"/>
    <mergeCell ref="BW74:CA78"/>
    <mergeCell ref="BW30:CA32"/>
    <mergeCell ref="CB30:CF32"/>
    <mergeCell ref="CG30:CK32"/>
    <mergeCell ref="X83:AJ88"/>
    <mergeCell ref="X47:AJ50"/>
    <mergeCell ref="X51:AJ54"/>
    <mergeCell ref="X57:AJ67"/>
    <mergeCell ref="AK37:AQ38"/>
    <mergeCell ref="X79:AJ82"/>
    <mergeCell ref="AU62:AZ63"/>
    <mergeCell ref="AK60:AT61"/>
    <mergeCell ref="CB68:CF70"/>
    <mergeCell ref="CG68:CK70"/>
    <mergeCell ref="CB79:CF82"/>
    <mergeCell ref="CB71:CF73"/>
    <mergeCell ref="BW79:CA82"/>
    <mergeCell ref="BR43:BT45"/>
    <mergeCell ref="CG74:CK78"/>
    <mergeCell ref="CG79:CK82"/>
    <mergeCell ref="CG71:CK73"/>
    <mergeCell ref="CS104:CS107"/>
    <mergeCell ref="M30:W38"/>
    <mergeCell ref="E74:F95"/>
    <mergeCell ref="G68:L73"/>
    <mergeCell ref="CB20:CF29"/>
    <mergeCell ref="BA92:BB93"/>
    <mergeCell ref="M83:W88"/>
    <mergeCell ref="X74:AJ78"/>
    <mergeCell ref="BW83:CA88"/>
    <mergeCell ref="M89:W95"/>
    <mergeCell ref="M57:W67"/>
    <mergeCell ref="M74:W78"/>
    <mergeCell ref="AK39:BG41"/>
    <mergeCell ref="AK51:BG52"/>
    <mergeCell ref="X42:AJ46"/>
    <mergeCell ref="AN43:AR45"/>
    <mergeCell ref="X55:AJ56"/>
    <mergeCell ref="AK79:BG82"/>
    <mergeCell ref="X68:AJ73"/>
    <mergeCell ref="G47:L54"/>
    <mergeCell ref="G39:L46"/>
    <mergeCell ref="M71:W73"/>
    <mergeCell ref="M68:W70"/>
    <mergeCell ref="M55:W56"/>
  </mergeCells>
  <phoneticPr fontId="20"/>
  <conditionalFormatting sqref="AU92:AZ93">
    <cfRule type="cellIs" dxfId="0" priority="1" stopIfTrue="1" operator="equal">
      <formula>"設定無"</formula>
    </cfRule>
  </conditionalFormatting>
  <dataValidations count="12">
    <dataValidation imeMode="off" allowBlank="1" showInputMessage="1" showErrorMessage="1" sqref="R12:AN13 BW12:CH13 BI23:BS24 BI28:BS29 BJ52:BQ53 BJ60:BL61 BO60:BS61 BO65:BS66 BJ65:BL66 BJ76:BQ77 BN90:BR91 BN93:BR94 AU92:AZ93 BJ44:BK45 BK43 BL43:BQ45" xr:uid="{00000000-0002-0000-0000-000001000000}"/>
    <dataValidation type="list" allowBlank="1" showInputMessage="1" showErrorMessage="1" sqref="AW10:BA11" xr:uid="{00000000-0002-0000-0000-000005000000}">
      <formula1>$CW$26:$CW$33</formula1>
    </dataValidation>
    <dataValidation type="list" allowBlank="1" showInputMessage="1" showErrorMessage="1" sqref="AW8:BA9" xr:uid="{00000000-0002-0000-0000-000006000000}">
      <formula1>$CV$26:$CV$36</formula1>
    </dataValidation>
    <dataValidation type="list" allowBlank="1" showInputMessage="1" showErrorMessage="1" sqref="AL5:AW6" xr:uid="{00000000-0002-0000-0000-000008000000}">
      <formula1>$CY$26:$CY$38</formula1>
    </dataValidation>
    <dataValidation type="list" allowBlank="1" showInputMessage="1" showErrorMessage="1" sqref="AW12:BF13" xr:uid="{00000000-0002-0000-0000-000009000000}">
      <formula1>$CW$62:$CW$68</formula1>
    </dataValidation>
    <dataValidation type="list" allowBlank="1" showInputMessage="1" showErrorMessage="1" sqref="BW30:CA41 CG30:CK41 CG47:CK50 BW47:CA50 BW55:CA56 CG55:CK56 BW68:CA73 CG68:CK73 BW79:CA88 CG79:CK88" xr:uid="{C783A20E-3573-4CA4-9910-4080890A21F6}">
      <formula1>$CR$26:$CR$27</formula1>
    </dataValidation>
    <dataValidation type="list" allowBlank="1" showInputMessage="1" showErrorMessage="1" sqref="E108:G117" xr:uid="{0537380F-4139-423F-9D1F-9A91A5BB1015}">
      <formula1>$CT$104:$CT$110</formula1>
    </dataValidation>
    <dataValidation type="list" allowBlank="1" showInputMessage="1" showErrorMessage="1" sqref="X108:AJ109" xr:uid="{498E817E-1E1F-414B-93B5-D5C644A0A6A2}">
      <formula1>$CU$112:$CU$115</formula1>
    </dataValidation>
    <dataValidation type="list" allowBlank="1" showInputMessage="1" showErrorMessage="1" sqref="X110:AJ111" xr:uid="{B5004344-C6A2-4ACC-B4D2-D0284947B381}">
      <formula1>$CV$112:$CV$115</formula1>
    </dataValidation>
    <dataValidation type="list" allowBlank="1" showInputMessage="1" showErrorMessage="1" sqref="X112:AJ113" xr:uid="{9666F30A-AFFB-40C3-BD09-2D00F2451145}">
      <formula1>$CW$112:$CW$115</formula1>
    </dataValidation>
    <dataValidation type="list" allowBlank="1" showInputMessage="1" showErrorMessage="1" sqref="X114:AJ115" xr:uid="{B901ED64-3D58-4BCD-9911-552CD49D20E9}">
      <formula1>$CX$112:$CX$115</formula1>
    </dataValidation>
    <dataValidation type="list" allowBlank="1" showInputMessage="1" showErrorMessage="1" sqref="X116:AJ117" xr:uid="{D93DC33E-25BA-4069-9D8E-3BE4A32DA0CC}">
      <formula1>$CY$112:$CY$115</formula1>
    </dataValidation>
  </dataValidations>
  <printOptions horizontalCentered="1"/>
  <pageMargins left="0.51" right="0.31" top="0.31" bottom="0.31" header="0.24" footer="0.1"/>
  <pageSetup paperSize="9" scale="89" orientation="portrait" r:id="rId1"/>
  <headerFooter alignWithMargins="0">
    <oddFooter>&amp;C版権所有：日本オーチス・エレベータ株式会社</oddFooter>
  </headerFooter>
  <ignoredErrors>
    <ignoredError sqref="AS4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UCMP-BOMCO_Ver.6_S</vt:lpstr>
      <vt:lpstr>'UCMP-BOMCO_Ver.6_S'!Print_Area</vt:lpstr>
      <vt:lpstr>'UCMP-BOMCO_Ver.6_S'!Print_Titles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2023-11-01T11:00:30Z</cp:lastPrinted>
  <dcterms:created xsi:type="dcterms:W3CDTF">2009-08-17T04:44:12Z</dcterms:created>
  <dcterms:modified xsi:type="dcterms:W3CDTF">2024-01-30T06:32:03Z</dcterms:modified>
</cp:coreProperties>
</file>