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BOMCO_完\"/>
    </mc:Choice>
  </mc:AlternateContent>
  <xr:revisionPtr revIDLastSave="0" documentId="13_ncr:1_{B7A748B1-7698-4650-B8A4-CDF19B263038}" xr6:coauthVersionLast="45" xr6:coauthVersionMax="47" xr10:uidLastSave="{00000000-0000-0000-0000-000000000000}"/>
  <bookViews>
    <workbookView xWindow="20370" yWindow="-120" windowWidth="20730" windowHeight="11160" tabRatio="828" xr2:uid="{26525F40-6EA3-427F-8F05-0E95531A84FE}"/>
  </bookViews>
  <sheets>
    <sheet name="UCMP-BOMCO_Ver.7_T" sheetId="51" r:id="rId1"/>
  </sheets>
  <definedNames>
    <definedName name="_xlnm.Print_Area" localSheetId="0">'UCMP-BOMCO_Ver.7_T'!$E$3:$CK$121</definedName>
    <definedName name="_xlnm.Print_Titles" localSheetId="0">'UCMP-BOMCO_Ver.7_T'!$3:$19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114" i="51" l="1"/>
  <c r="CY113" i="51"/>
  <c r="CY112" i="51"/>
  <c r="CY111" i="51"/>
  <c r="CX114" i="51"/>
  <c r="CX113" i="51"/>
  <c r="CX112" i="51"/>
  <c r="CX111" i="51"/>
  <c r="CW114" i="51"/>
  <c r="CW113" i="51"/>
  <c r="CW112" i="51"/>
  <c r="CW111" i="51"/>
  <c r="CV114" i="51"/>
  <c r="CV113" i="51"/>
  <c r="CV112" i="51"/>
  <c r="CV111" i="51"/>
  <c r="CU114" i="51"/>
  <c r="CU113" i="51"/>
  <c r="CU112" i="51"/>
  <c r="CU111" i="51"/>
  <c r="H119" i="51"/>
  <c r="H116" i="51"/>
  <c r="H113" i="51"/>
  <c r="H110" i="51"/>
  <c r="H107" i="51"/>
  <c r="CG22" i="51"/>
  <c r="BW22" i="51"/>
  <c r="CP57" i="51"/>
  <c r="CP56" i="51"/>
  <c r="AK65" i="51"/>
  <c r="BH64" i="51"/>
  <c r="AK61" i="51"/>
  <c r="BH59" i="51"/>
  <c r="AU67" i="51"/>
  <c r="CQ62" i="51"/>
  <c r="AK67" i="51"/>
  <c r="CP62" i="51"/>
  <c r="AU63" i="51"/>
  <c r="CQ61" i="51"/>
  <c r="AK63" i="51"/>
  <c r="CP61" i="51"/>
  <c r="CP52" i="51"/>
  <c r="CG52" i="51"/>
  <c r="BW52" i="51"/>
  <c r="AT38" i="51"/>
  <c r="AQ54" i="51"/>
  <c r="AP24" i="51"/>
  <c r="CP53" i="51"/>
  <c r="CP55" i="51"/>
  <c r="CP54" i="51"/>
  <c r="BW88" i="51"/>
  <c r="AS44" i="51"/>
  <c r="AP28" i="51"/>
  <c r="BG5" i="51"/>
  <c r="CB75" i="51"/>
  <c r="BW75" i="51"/>
  <c r="CG75" i="51"/>
  <c r="CG43" i="51"/>
  <c r="CG88" i="51"/>
  <c r="BW43" i="51"/>
  <c r="CR62" i="51"/>
  <c r="CR61" i="51"/>
  <c r="BW58" i="51"/>
  <c r="CG58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  <author>koyashit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機種を選択
GeN2 P.R (2T)
Gen2 P.R (2.6T)
GeN2 B (2T)
GeN2 B (2.6T)
HT(ﾊｰﾄﾌﾙﾀﾜｰ）
GeN2 Life
※（）内はマシンタイプ</t>
        </r>
      </text>
    </comment>
    <comment ref="BW1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X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基盤の型式若しくはプログラムバージョンを目視又は保守ツールにて確認する
</t>
        </r>
      </text>
    </comment>
    <comment ref="BI2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基盤に記入されている型番を記載する</t>
        </r>
      </text>
    </comment>
    <comment ref="BI2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保守ツールを用いてプログラムVer.を確認する。
</t>
        </r>
      </text>
    </comment>
    <comment ref="BL44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J5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</t>
        </r>
      </text>
    </comment>
    <comment ref="BJ7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89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9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銘板に記載されている停止距離を記入</t>
        </r>
      </text>
    </comment>
    <comment ref="BN9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前回実測値を記入</t>
        </r>
      </text>
    </comment>
  </commentList>
</comments>
</file>

<file path=xl/sharedStrings.xml><?xml version="1.0" encoding="utf-8"?>
<sst xmlns="http://schemas.openxmlformats.org/spreadsheetml/2006/main" count="346" uniqueCount="217">
  <si>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</si>
  <si>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</si>
  <si>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</si>
  <si>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</si>
  <si>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</si>
  <si>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</si>
  <si>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</si>
  <si>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</si>
  <si>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</si>
  <si>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</si>
  <si>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</si>
  <si>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</si>
  <si>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規定部品の
交換基準</t>
    <rPh sb="0" eb="2">
      <t>キテイ</t>
    </rPh>
    <rPh sb="2" eb="4">
      <t>ブヒン</t>
    </rPh>
    <rPh sb="6" eb="8">
      <t>コウカン</t>
    </rPh>
    <rPh sb="8" eb="10">
      <t>キジュン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</si>
  <si>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</si>
  <si>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</si>
  <si>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</si>
  <si>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</si>
  <si>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</si>
  <si>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(2)</t>
  </si>
  <si>
    <t>規定部品の形式</t>
    <rPh sb="0" eb="2">
      <t>キテイ</t>
    </rPh>
    <rPh sb="2" eb="4">
      <t>ブヒン</t>
    </rPh>
    <rPh sb="5" eb="7">
      <t>ケイシキ</t>
    </rPh>
    <phoneticPr fontId="20"/>
  </si>
  <si>
    <t>昇降機番号 :</t>
    <rPh sb="0" eb="3">
      <t>ショウコウキ</t>
    </rPh>
    <rPh sb="3" eb="5">
      <t>バンゴウ</t>
    </rPh>
    <phoneticPr fontId="20"/>
  </si>
  <si>
    <t>制動距離:</t>
    <rPh sb="0" eb="2">
      <t>セイドウ</t>
    </rPh>
    <rPh sb="2" eb="4">
      <t>キョリ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</si>
  <si>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</si>
  <si>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</si>
  <si>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</si>
  <si>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規定値 :</t>
    <rPh sb="0" eb="2">
      <t>キテイ</t>
    </rPh>
    <rPh sb="2" eb="3">
      <t>チ</t>
    </rPh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</si>
  <si>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</si>
  <si>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</si>
  <si>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</si>
  <si>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</si>
  <si>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mm</t>
    <phoneticPr fontId="20"/>
  </si>
  <si>
    <t>(3)</t>
    <phoneticPr fontId="20"/>
  </si>
  <si>
    <t>号機</t>
    <rPh sb="0" eb="2">
      <t>ゴウキ</t>
    </rPh>
    <phoneticPr fontId="20"/>
  </si>
  <si>
    <t>mm</t>
    <phoneticPr fontId="20"/>
  </si>
  <si>
    <t>ﾌﾟﾛｸﾞﾗﾑﾊﾞｰｼﾞｮﾝ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</si>
  <si>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</si>
  <si>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</si>
  <si>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</si>
  <si>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mm</t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</si>
  <si>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</si>
  <si>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</si>
  <si>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</si>
  <si>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ー</t>
    <phoneticPr fontId="20"/>
  </si>
  <si>
    <t>ー</t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</si>
  <si>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</si>
  <si>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規定値:</t>
    <rPh sb="0" eb="3">
      <t>キテイチ</t>
    </rPh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</si>
  <si>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</si>
  <si>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過度の変形があること。</t>
    <rPh sb="0" eb="2">
      <t>カド</t>
    </rPh>
    <rPh sb="3" eb="5">
      <t>ヘンケイ</t>
    </rPh>
    <phoneticPr fontId="20"/>
  </si>
  <si>
    <t>型式</t>
    <rPh sb="0" eb="2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</si>
  <si>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</si>
  <si>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</si>
  <si>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</si>
  <si>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</si>
  <si>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</si>
  <si>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</si>
  <si>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</si>
  <si>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</si>
  <si>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</si>
  <si>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r>
      <t>m</t>
    </r>
    <r>
      <rPr>
        <sz val="11"/>
        <rFont val="ＭＳ Ｐゴシック"/>
        <family val="3"/>
        <charset val="128"/>
      </rPr>
      <t>/min</t>
    </r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</si>
  <si>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</si>
  <si>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</si>
  <si>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ｋｇ</t>
    <phoneticPr fontId="20"/>
  </si>
  <si>
    <r>
      <t>H</t>
    </r>
    <r>
      <rPr>
        <sz val="11"/>
        <rFont val="ＭＳ Ｐゴシック"/>
        <family val="3"/>
        <charset val="128"/>
      </rPr>
      <t>T</t>
    </r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</si>
  <si>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</si>
  <si>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</si>
  <si>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認定番号</t>
    <rPh sb="0" eb="2">
      <t>ニンテイ</t>
    </rPh>
    <rPh sb="2" eb="4">
      <t>バンゴウ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</si>
  <si>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</si>
  <si>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型式：</t>
    <rPh sb="0" eb="2">
      <t>カタシキ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</si>
  <si>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</si>
  <si>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</si>
  <si>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特定距離</t>
    <rPh sb="0" eb="2">
      <t>トクテイ</t>
    </rPh>
    <rPh sb="2" eb="4">
      <t>キョリ</t>
    </rPh>
    <phoneticPr fontId="20"/>
  </si>
  <si>
    <t>±60mm±10mm</t>
    <phoneticPr fontId="20"/>
  </si>
  <si>
    <t>±60mm±15mm</t>
    <phoneticPr fontId="20"/>
  </si>
  <si>
    <t>隙間が 0.4mmを超えること。（要重点点検）    　　　　　　　　　　　　　　　　　　　　　</t>
    <rPh sb="0" eb="2">
      <t>スキマ</t>
    </rPh>
    <rPh sb="10" eb="11">
      <t>コ</t>
    </rPh>
    <rPh sb="17" eb="18">
      <t>ヨウ</t>
    </rPh>
    <rPh sb="18" eb="20">
      <t>ジュウテン</t>
    </rPh>
    <rPh sb="20" eb="22">
      <t>テンケン</t>
    </rPh>
    <phoneticPr fontId="20"/>
  </si>
  <si>
    <t>隙間が 0.45mmを超えること。（要是正）</t>
    <rPh sb="0" eb="2">
      <t>スキマ</t>
    </rPh>
    <rPh sb="11" eb="12">
      <t>コ</t>
    </rPh>
    <phoneticPr fontId="20"/>
  </si>
  <si>
    <t>mm</t>
    <phoneticPr fontId="20"/>
  </si>
  <si>
    <t>ENNNUN-1578</t>
    <phoneticPr fontId="20"/>
  </si>
  <si>
    <t>DBGPR-2</t>
    <phoneticPr fontId="20"/>
  </si>
  <si>
    <t>JAA31477CAA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</si>
  <si>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</si>
  <si>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</si>
  <si>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</si>
  <si>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</si>
  <si>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G</t>
    </r>
    <r>
      <rPr>
        <sz val="11"/>
        <rFont val="ＭＳ Ｐゴシック"/>
        <family val="3"/>
        <charset val="128"/>
      </rPr>
      <t>eN2 Life</t>
    </r>
    <phoneticPr fontId="20"/>
  </si>
  <si>
    <t>〇</t>
    <phoneticPr fontId="20"/>
  </si>
  <si>
    <t>ー</t>
    <phoneticPr fontId="20"/>
  </si>
  <si>
    <t>リレー</t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</si>
  <si>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</si>
  <si>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（</t>
    <phoneticPr fontId="20"/>
  </si>
  <si>
    <t>）</t>
    <phoneticPr fontId="20"/>
  </si>
  <si>
    <t>機　種 :</t>
    <rPh sb="0" eb="1">
      <t>キ</t>
    </rPh>
    <rPh sb="2" eb="3">
      <t>シュ</t>
    </rPh>
    <phoneticPr fontId="20"/>
  </si>
  <si>
    <t>前　回:</t>
    <rPh sb="0" eb="1">
      <t>マエ</t>
    </rPh>
    <rPh sb="2" eb="3">
      <t>カイ</t>
    </rPh>
    <phoneticPr fontId="20"/>
  </si>
  <si>
    <t>mm未満であること｡</t>
    <rPh sb="2" eb="4">
      <t>ミマン</t>
    </rPh>
    <phoneticPr fontId="20"/>
  </si>
  <si>
    <t>-</t>
    <phoneticPr fontId="20"/>
  </si>
  <si>
    <t>-</t>
    <phoneticPr fontId="20"/>
  </si>
  <si>
    <t>GeN2 P.R(2T)</t>
    <phoneticPr fontId="20"/>
  </si>
  <si>
    <t>GeN2 B(2T)</t>
    <phoneticPr fontId="20"/>
  </si>
  <si>
    <t>GeN2 B(2.6T)</t>
    <phoneticPr fontId="20"/>
  </si>
  <si>
    <t>GeN2 P.R(2.6T)</t>
    <phoneticPr fontId="20"/>
  </si>
  <si>
    <t>R.P(2T)</t>
    <phoneticPr fontId="20"/>
  </si>
  <si>
    <t>R.P(2.6T)</t>
    <phoneticPr fontId="20"/>
  </si>
  <si>
    <t>B(2T)</t>
    <phoneticPr fontId="20"/>
  </si>
  <si>
    <t>B(2.6T)</t>
    <phoneticPr fontId="20"/>
  </si>
  <si>
    <t>-</t>
    <phoneticPr fontId="20"/>
  </si>
  <si>
    <t>-</t>
    <phoneticPr fontId="20"/>
  </si>
  <si>
    <t>-</t>
    <phoneticPr fontId="20"/>
  </si>
  <si>
    <t>型式：</t>
    <rPh sb="0" eb="2">
      <t>カタシキ</t>
    </rPh>
    <phoneticPr fontId="20"/>
  </si>
  <si>
    <t>●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</si>
  <si>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</si>
  <si>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</si>
  <si>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</si>
  <si>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</si>
  <si>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</si>
  <si>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基板の型式</t>
    <rPh sb="0" eb="2">
      <t>キバン</t>
    </rPh>
    <rPh sb="3" eb="5">
      <t>カタシキ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</si>
  <si>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4">
      <t>ドウ</t>
    </rPh>
    <rPh sb="14" eb="15">
      <t>イツ</t>
    </rPh>
    <phoneticPr fontId="20"/>
  </si>
  <si>
    <t>ﾌﾟﾛｸﾞﾗﾑが大臣認定を受けた型式と同一でないこと。</t>
    <rPh sb="8" eb="10">
      <t>ダイジン</t>
    </rPh>
    <rPh sb="10" eb="12">
      <t>ニンテイ</t>
    </rPh>
    <rPh sb="13" eb="14">
      <t>ウ</t>
    </rPh>
    <rPh sb="16" eb="18">
      <t>カタシキ</t>
    </rPh>
    <rPh sb="19" eb="21">
      <t>ドウイツ</t>
    </rPh>
    <phoneticPr fontId="20"/>
  </si>
  <si>
    <t>検査者氏名</t>
    <rPh sb="0" eb="2">
      <t>ケンサ</t>
    </rPh>
    <rPh sb="2" eb="3">
      <t>シャ</t>
    </rPh>
    <rPh sb="3" eb="5">
      <t>シメイ</t>
    </rPh>
    <phoneticPr fontId="20"/>
  </si>
  <si>
    <t>検査日：</t>
    <rPh sb="0" eb="3">
      <t>ケンサビ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</si>
  <si>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</si>
  <si>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</si>
  <si>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</si>
  <si>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(6)</t>
    <phoneticPr fontId="20"/>
  </si>
  <si>
    <t>BY</t>
    <phoneticPr fontId="20"/>
  </si>
  <si>
    <t>UDX</t>
    <phoneticPr fontId="20"/>
  </si>
  <si>
    <t>規定部品の動作回数又は経過時間が
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7" eb="19">
      <t>キテイ</t>
    </rPh>
    <rPh sb="19" eb="20">
      <t>チ</t>
    </rPh>
    <rPh sb="21" eb="22">
      <t>コ</t>
    </rPh>
    <phoneticPr fontId="20"/>
  </si>
  <si>
    <t>年経過</t>
    <rPh sb="0" eb="1">
      <t>ネン</t>
    </rPh>
    <rPh sb="1" eb="3">
      <t>ケイカ</t>
    </rPh>
    <phoneticPr fontId="20"/>
  </si>
  <si>
    <t>万回到達</t>
    <rPh sb="0" eb="2">
      <t>マンカイ</t>
    </rPh>
    <rPh sb="2" eb="4">
      <t>トウタツ</t>
    </rPh>
    <phoneticPr fontId="20"/>
  </si>
  <si>
    <t>万回</t>
    <rPh sb="0" eb="2">
      <t>マンカイ</t>
    </rPh>
    <phoneticPr fontId="20"/>
  </si>
  <si>
    <t>年</t>
    <rPh sb="0" eb="1">
      <t>ネン</t>
    </rPh>
    <phoneticPr fontId="20"/>
  </si>
  <si>
    <t>電源</t>
    <rPh sb="0" eb="2">
      <t>デンゲン</t>
    </rPh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</si>
  <si>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</si>
  <si>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</si>
  <si>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ドアゾーン外で走行中に戸開状態にして模擬した場合の動作を確認する。</t>
    <rPh sb="5" eb="6">
      <t>ガイ</t>
    </rPh>
    <rPh sb="7" eb="10">
      <t>ソウコウチュウ</t>
    </rPh>
    <rPh sb="11" eb="12">
      <t>ト</t>
    </rPh>
    <rPh sb="12" eb="13">
      <t>カイ</t>
    </rPh>
    <rPh sb="13" eb="15">
      <t>ジョウタイ</t>
    </rPh>
    <rPh sb="18" eb="20">
      <t>モギ</t>
    </rPh>
    <rPh sb="22" eb="24">
      <t>バアイ</t>
    </rPh>
    <rPh sb="25" eb="27">
      <t>ドウサ</t>
    </rPh>
    <rPh sb="28" eb="30">
      <t>カクニン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</si>
  <si>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</si>
  <si>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</si>
  <si>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可動制動板とコイルケースの隙間を測定する。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</si>
  <si>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</si>
  <si>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</si>
  <si>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</si>
  <si>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令和</t>
    <rPh sb="0" eb="1">
      <t>レイ</t>
    </rPh>
    <rPh sb="1" eb="2">
      <t>ワ</t>
    </rPh>
    <phoneticPr fontId="20"/>
  </si>
  <si>
    <t>HT</t>
    <phoneticPr fontId="20"/>
  </si>
  <si>
    <t>GeN2 Life</t>
    <phoneticPr fontId="20"/>
  </si>
  <si>
    <t>数式</t>
    <rPh sb="0" eb="2">
      <t>スウシキ</t>
    </rPh>
    <phoneticPr fontId="20"/>
  </si>
  <si>
    <t>入力規制</t>
    <rPh sb="0" eb="2">
      <t>ニュウリョク</t>
    </rPh>
    <rPh sb="2" eb="4">
      <t>キセイ</t>
    </rPh>
    <phoneticPr fontId="20"/>
  </si>
  <si>
    <t>通番</t>
    <rPh sb="0" eb="2">
      <t>ツウバン</t>
    </rPh>
    <phoneticPr fontId="32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</si>
  <si>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</si>
  <si>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</si>
  <si>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</si>
  <si>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</si>
  <si>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</si>
  <si>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</si>
  <si>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安全制御ﾌﾟﾛｸﾞﾗﾑ</t>
    <phoneticPr fontId="20"/>
  </si>
  <si>
    <t>型式</t>
  </si>
  <si>
    <t>作動の状況</t>
  </si>
  <si>
    <t>なし</t>
    <phoneticPr fontId="20"/>
  </si>
  <si>
    <t>つま先保護板</t>
    <phoneticPr fontId="20"/>
  </si>
  <si>
    <t>取付けの状況</t>
    <phoneticPr fontId="20"/>
  </si>
  <si>
    <t>長さ</t>
    <phoneticPr fontId="20"/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</si>
  <si>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</si>
  <si>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</si>
  <si>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</si>
  <si>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</si>
  <si>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</si>
  <si>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</si>
  <si>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</si>
  <si>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巻上機</t>
    <phoneticPr fontId="20"/>
  </si>
  <si>
    <t>制動面の油の流出状況</t>
  </si>
  <si>
    <t>油排出場所の油の流出状況</t>
  </si>
  <si>
    <t>(6)</t>
  </si>
  <si>
    <t>ﾌﾞﾚｰｷ</t>
    <phoneticPr fontId="20"/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</si>
  <si>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</si>
  <si>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</si>
  <si>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</si>
  <si>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</si>
  <si>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検査項目プルダウン(1)</t>
    <phoneticPr fontId="20"/>
  </si>
  <si>
    <t>検査項目プルダウン(2)</t>
  </si>
  <si>
    <t>検査項目プルダウン(3)</t>
  </si>
  <si>
    <t>検査項目プルダウン(4)</t>
  </si>
  <si>
    <t>令和</t>
    <rPh sb="0" eb="2">
      <t>レイワ</t>
    </rPh>
    <phoneticPr fontId="20"/>
  </si>
  <si>
    <t>ENNNUN-1577</t>
    <phoneticPr fontId="20"/>
  </si>
  <si>
    <t>DBGPR-1</t>
    <phoneticPr fontId="20"/>
  </si>
  <si>
    <t>SW,BY</t>
    <phoneticPr fontId="20"/>
  </si>
  <si>
    <t>SW</t>
    <phoneticPr fontId="20"/>
  </si>
  <si>
    <t>ENNNUN-1579</t>
    <phoneticPr fontId="20"/>
  </si>
  <si>
    <t>DBGPR-3</t>
    <phoneticPr fontId="20"/>
  </si>
  <si>
    <t>ENNNUN-1652</t>
    <phoneticPr fontId="20"/>
  </si>
  <si>
    <t>DBGJP-1</t>
    <phoneticPr fontId="20"/>
  </si>
  <si>
    <t>JAA31414KAA</t>
    <phoneticPr fontId="20"/>
  </si>
  <si>
    <t>S1,S3,UDX</t>
    <phoneticPr fontId="20"/>
  </si>
  <si>
    <t>S1,S3</t>
    <phoneticPr fontId="20"/>
  </si>
  <si>
    <t>ENNNUN-1653</t>
    <phoneticPr fontId="20"/>
  </si>
  <si>
    <t>DBGJP-2</t>
    <phoneticPr fontId="20"/>
  </si>
  <si>
    <t>ENNNUN-1654</t>
    <phoneticPr fontId="20"/>
  </si>
  <si>
    <t>DBGJP-3</t>
    <phoneticPr fontId="20"/>
  </si>
  <si>
    <t>ENNNUN-1655</t>
    <phoneticPr fontId="20"/>
  </si>
  <si>
    <t>DBGJP-4</t>
    <phoneticPr fontId="20"/>
  </si>
  <si>
    <t>ENNNUN-1656</t>
    <phoneticPr fontId="20"/>
  </si>
  <si>
    <t>DBGJP-5</t>
    <phoneticPr fontId="20"/>
  </si>
  <si>
    <t>ENNNUN-1881</t>
    <phoneticPr fontId="20"/>
  </si>
  <si>
    <t>DBGJP-4-A</t>
    <phoneticPr fontId="20"/>
  </si>
  <si>
    <t>ENNNUN-1882</t>
    <phoneticPr fontId="20"/>
  </si>
  <si>
    <t>DBGJP-5-A</t>
    <phoneticPr fontId="20"/>
  </si>
  <si>
    <t>検査項目プルダウン(5)</t>
  </si>
  <si>
    <t>安全制御ﾌﾟﾛｸﾞﾗﾑ</t>
    <rPh sb="0" eb="2">
      <t>アンゼン</t>
    </rPh>
    <rPh sb="2" eb="4">
      <t>セイギョ</t>
    </rPh>
    <phoneticPr fontId="20"/>
  </si>
  <si>
    <t>安全制御ﾌﾟﾛｸﾞﾗﾑの型式を確認する。</t>
    <rPh sb="0" eb="2">
      <t>アンゼン</t>
    </rPh>
    <rPh sb="2" eb="4">
      <t>セイギョ</t>
    </rPh>
    <rPh sb="12" eb="14">
      <t>カタシキ</t>
    </rPh>
    <rPh sb="15" eb="17">
      <t>カクニン</t>
    </rPh>
    <phoneticPr fontId="20"/>
  </si>
  <si>
    <t>ﾌﾟﾛｸﾞﾗﾑ</t>
  </si>
  <si>
    <t>ｼｰﾙ部から油が流出していること。</t>
    <rPh sb="3" eb="4">
      <t>ブ</t>
    </rPh>
    <rPh sb="6" eb="7">
      <t>アブラ</t>
    </rPh>
    <rPh sb="8" eb="10">
      <t>リュウシュツ</t>
    </rPh>
    <phoneticPr fontId="20"/>
  </si>
  <si>
    <t>ﾌﾞﾚｰｷ</t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</si>
  <si>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</si>
  <si>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</si>
  <si>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ﾌﾞﾚｰｷ両側制動を確認する｡（定格速度）</t>
    <rPh sb="5" eb="7">
      <t>リョウガワ</t>
    </rPh>
    <rPh sb="7" eb="9">
      <t>セイドウ</t>
    </rPh>
    <rPh sb="10" eb="12">
      <t>カクニン</t>
    </rPh>
    <rPh sb="16" eb="18">
      <t>テイカク</t>
    </rPh>
    <rPh sb="18" eb="20">
      <t>ソクド</t>
    </rPh>
    <phoneticPr fontId="20"/>
  </si>
  <si>
    <t>ﾊﾟｯﾄの厚さの状況</t>
    <rPh sb="5" eb="6">
      <t>アツ</t>
    </rPh>
    <rPh sb="8" eb="10">
      <t>ジョウキョウ</t>
    </rPh>
    <phoneticPr fontId="20"/>
  </si>
  <si>
    <t>ﾊﾟｯﾄの状況</t>
    <rPh sb="5" eb="7">
      <t>ジョウキョウ</t>
    </rPh>
    <phoneticPr fontId="20"/>
  </si>
  <si>
    <t>ﾊﾟｯﾄに欠損､割れがあること。又は剥離していること｡</t>
    <rPh sb="5" eb="7">
      <t>ケッソン</t>
    </rPh>
    <rPh sb="8" eb="9">
      <t>ワ</t>
    </rPh>
    <rPh sb="16" eb="17">
      <t>マタ</t>
    </rPh>
    <rPh sb="18" eb="20">
      <t>ハクリ</t>
    </rPh>
    <phoneticPr fontId="20"/>
  </si>
  <si>
    <t>ﾌﾞﾚｰｷﾊﾟｯﾄの動作感知装置</t>
    <rPh sb="10" eb="12">
      <t>ドウサ</t>
    </rPh>
    <rPh sb="12" eb="14">
      <t>カンチ</t>
    </rPh>
    <rPh sb="14" eb="16">
      <t>ソウチ</t>
    </rPh>
    <phoneticPr fontId="20"/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</si>
  <si>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</si>
  <si>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発行 : 平成 31年 4月 1日Ver.7T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</si>
</sst>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4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2" fillId="0" borderId="21" xfId="0" applyFont="1" applyFill="1" applyBorder="1">
      <alignment vertical="center"/>
    </xf>
    <xf numFmtId="0" fontId="22" fillId="0" borderId="21" xfId="0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Border="1" applyAlignment="1">
      <alignment vertical="center"/>
    </xf>
    <xf numFmtId="3" fontId="22" fillId="0" borderId="0" xfId="0" applyNumberFormat="1" applyFont="1" applyFill="1">
      <alignment vertical="center"/>
    </xf>
    <xf numFmtId="0" fontId="21" fillId="0" borderId="0" xfId="0" applyFont="1" applyFill="1" applyBorder="1" applyAlignment="1">
      <alignment vertical="center"/>
    </xf>
    <xf numFmtId="3" fontId="22" fillId="0" borderId="2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0" fillId="0" borderId="21" xfId="0" applyFont="1" applyFill="1" applyBorder="1">
      <alignment vertical="center"/>
    </xf>
    <xf numFmtId="0" fontId="21" fillId="0" borderId="21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49" fontId="33" fillId="0" borderId="21" xfId="0" applyNumberFormat="1" applyFont="1" applyFill="1" applyBorder="1">
      <alignment vertical="center"/>
    </xf>
    <xf numFmtId="0" fontId="33" fillId="0" borderId="21" xfId="0" applyFont="1" applyFill="1" applyBorder="1">
      <alignment vertical="center"/>
    </xf>
    <xf numFmtId="0" fontId="33" fillId="0" borderId="0" xfId="0" applyFont="1" applyFill="1">
      <alignment vertical="center"/>
    </xf>
    <xf numFmtId="3" fontId="22" fillId="24" borderId="21" xfId="0" applyNumberFormat="1" applyFont="1" applyFill="1" applyBorder="1">
      <alignment vertical="center"/>
    </xf>
    <xf numFmtId="0" fontId="22" fillId="24" borderId="21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locked="0"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locked="0" hidden="1"/>
    </xf>
    <xf numFmtId="0" fontId="0" fillId="0" borderId="0" xfId="0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locked="0"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Protection="1">
      <alignment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3" fillId="0" borderId="18" xfId="0" applyFont="1" applyFill="1" applyBorder="1" applyAlignment="1" applyProtection="1">
      <alignment vertical="center"/>
      <protection hidden="1"/>
    </xf>
    <xf numFmtId="0" fontId="23" fillId="0" borderId="19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right"/>
      <protection locked="0"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Protection="1">
      <alignment vertical="center"/>
      <protection hidden="1"/>
    </xf>
    <xf numFmtId="0" fontId="1" fillId="0" borderId="16" xfId="0" applyFont="1" applyFill="1" applyBorder="1" applyAlignment="1" applyProtection="1">
      <alignment horizontal="right"/>
      <protection locked="0"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protection locked="0" hidden="1"/>
    </xf>
    <xf numFmtId="0" fontId="22" fillId="0" borderId="10" xfId="0" applyFont="1" applyFill="1" applyBorder="1" applyAlignment="1" applyProtection="1"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22" xfId="0" applyFont="1" applyFill="1" applyBorder="1" applyAlignment="1" applyProtection="1">
      <alignment horizontal="center"/>
      <protection locked="0"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top"/>
      <protection hidden="1"/>
    </xf>
    <xf numFmtId="0" fontId="21" fillId="0" borderId="10" xfId="0" applyFont="1" applyFill="1" applyBorder="1" applyAlignment="1" applyProtection="1">
      <protection hidden="1"/>
    </xf>
    <xf numFmtId="0" fontId="21" fillId="0" borderId="10" xfId="0" applyFont="1" applyFill="1" applyBorder="1" applyAlignment="1" applyProtection="1">
      <alignment vertical="top"/>
      <protection hidden="1"/>
    </xf>
    <xf numFmtId="0" fontId="21" fillId="0" borderId="11" xfId="0" applyFont="1" applyFill="1" applyBorder="1" applyAlignment="1" applyProtection="1">
      <alignment vertical="top"/>
      <protection hidden="1"/>
    </xf>
    <xf numFmtId="0" fontId="21" fillId="0" borderId="12" xfId="0" applyFont="1" applyFill="1" applyBorder="1" applyAlignment="1" applyProtection="1">
      <alignment vertical="top"/>
      <protection hidden="1"/>
    </xf>
    <xf numFmtId="0" fontId="21" fillId="0" borderId="0" xfId="0" applyFont="1" applyFill="1" applyBorder="1" applyAlignment="1" applyProtection="1">
      <alignment vertical="top"/>
      <protection hidden="1"/>
    </xf>
    <xf numFmtId="0" fontId="21" fillId="0" borderId="13" xfId="0" applyFont="1" applyFill="1" applyBorder="1" applyAlignment="1" applyProtection="1">
      <alignment vertical="top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top"/>
      <protection hidden="1"/>
    </xf>
    <xf numFmtId="0" fontId="21" fillId="0" borderId="18" xfId="0" applyFont="1" applyFill="1" applyBorder="1" applyAlignment="1" applyProtection="1">
      <alignment vertical="top"/>
      <protection hidden="1"/>
    </xf>
    <xf numFmtId="0" fontId="21" fillId="0" borderId="19" xfId="0" applyFont="1" applyFill="1" applyBorder="1" applyAlignment="1" applyProtection="1">
      <alignment vertical="top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20" fillId="0" borderId="21" xfId="0" applyFont="1" applyFill="1" applyBorder="1">
      <alignment vertical="center"/>
    </xf>
    <xf numFmtId="0" fontId="21" fillId="0" borderId="21" xfId="0" applyFont="1" applyFill="1" applyBorder="1" applyAlignment="1" applyProtection="1">
      <alignment horizontal="center" vertical="center" shrinkToFit="1"/>
      <protection locked="0" hidden="1"/>
    </xf>
    <xf numFmtId="0" fontId="21" fillId="0" borderId="21" xfId="0" applyFont="1" applyFill="1" applyBorder="1" applyAlignment="1" applyProtection="1">
      <alignment horizontal="left" vertical="center" shrinkToFit="1"/>
      <protection hidden="1"/>
    </xf>
    <xf numFmtId="0" fontId="21" fillId="0" borderId="21" xfId="0" applyFont="1" applyFill="1" applyBorder="1" applyAlignment="1" applyProtection="1">
      <alignment horizontal="left" vertical="center" shrinkToFit="1"/>
      <protection locked="0" hidden="1"/>
    </xf>
    <xf numFmtId="0" fontId="21" fillId="0" borderId="21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17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  <protection hidden="1"/>
    </xf>
    <xf numFmtId="0" fontId="0" fillId="0" borderId="40" xfId="0" applyFont="1" applyFill="1" applyBorder="1" applyAlignment="1" applyProtection="1">
      <alignment horizontal="center" vertical="center"/>
      <protection hidden="1"/>
    </xf>
    <xf numFmtId="0" fontId="0" fillId="0" borderId="29" xfId="0" applyFont="1" applyFill="1" applyBorder="1" applyAlignment="1" applyProtection="1">
      <alignment horizontal="center" vertical="center"/>
      <protection hidden="1"/>
    </xf>
    <xf numFmtId="0" fontId="0" fillId="0" borderId="41" xfId="0" applyFont="1" applyFill="1" applyBorder="1" applyAlignment="1" applyProtection="1">
      <alignment horizontal="center" vertical="center"/>
      <protection hidden="1"/>
    </xf>
    <xf numFmtId="0" fontId="0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Font="1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horizontal="center" vertical="center"/>
      <protection hidden="1"/>
    </xf>
    <xf numFmtId="0" fontId="0" fillId="0" borderId="33" xfId="0" applyFont="1" applyFill="1" applyBorder="1" applyAlignment="1" applyProtection="1">
      <alignment horizontal="center" vertical="center"/>
      <protection hidden="1"/>
    </xf>
    <xf numFmtId="0" fontId="0" fillId="0" borderId="53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21" fillId="0" borderId="16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hidden="1"/>
    </xf>
    <xf numFmtId="0" fontId="0" fillId="0" borderId="50" xfId="0" applyFont="1" applyFill="1" applyBorder="1" applyAlignment="1" applyProtection="1">
      <alignment horizontal="center" vertical="center"/>
      <protection hidden="1"/>
    </xf>
    <xf numFmtId="0" fontId="0" fillId="0" borderId="31" xfId="0" applyFont="1" applyFill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 applyProtection="1">
      <alignment horizontal="center" vertical="center"/>
      <protection hidden="1"/>
    </xf>
    <xf numFmtId="0" fontId="0" fillId="0" borderId="32" xfId="0" applyFont="1" applyFill="1" applyBorder="1" applyAlignment="1" applyProtection="1">
      <alignment horizontal="center" vertical="center"/>
      <protection hidden="1"/>
    </xf>
    <xf numFmtId="0" fontId="0" fillId="0" borderId="43" xfId="0" applyFont="1" applyFill="1" applyBorder="1" applyAlignment="1" applyProtection="1">
      <alignment horizontal="center" vertical="center"/>
      <protection hidden="1"/>
    </xf>
    <xf numFmtId="0" fontId="0" fillId="0" borderId="50" xfId="0" applyFont="1" applyFill="1" applyBorder="1" applyAlignment="1" applyProtection="1">
      <alignment horizontal="center" vertical="center"/>
      <protection locked="0" hidden="1"/>
    </xf>
    <xf numFmtId="0" fontId="0" fillId="0" borderId="32" xfId="0" applyFont="1" applyFill="1" applyBorder="1" applyAlignment="1" applyProtection="1">
      <alignment horizontal="center" vertical="center"/>
      <protection locked="0" hidden="1"/>
    </xf>
    <xf numFmtId="0" fontId="0" fillId="0" borderId="42" xfId="0" applyFont="1" applyFill="1" applyBorder="1" applyAlignment="1" applyProtection="1">
      <alignment horizontal="center" vertical="center"/>
      <protection locked="0" hidden="1"/>
    </xf>
    <xf numFmtId="0" fontId="0" fillId="0" borderId="43" xfId="0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16" xfId="0" applyFont="1" applyFill="1" applyBorder="1" applyAlignment="1" applyProtection="1">
      <alignment horizontal="center"/>
      <protection locked="0" hidden="1"/>
    </xf>
    <xf numFmtId="0" fontId="22" fillId="0" borderId="21" xfId="0" applyFont="1" applyFill="1" applyBorder="1" applyAlignment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1" fillId="0" borderId="52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center"/>
      <protection hidden="1"/>
    </xf>
    <xf numFmtId="0" fontId="21" fillId="0" borderId="22" xfId="0" applyFont="1" applyFill="1" applyBorder="1" applyAlignment="1" applyProtection="1">
      <alignment horizontal="left" vertical="center" wrapText="1"/>
      <protection hidden="1"/>
    </xf>
    <xf numFmtId="0" fontId="21" fillId="0" borderId="23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1" fillId="0" borderId="27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27" xfId="0" applyFont="1" applyFill="1" applyBorder="1" applyAlignment="1" applyProtection="1">
      <alignment horizontal="left" vertical="center"/>
      <protection hidden="1"/>
    </xf>
    <xf numFmtId="0" fontId="21" fillId="0" borderId="22" xfId="0" applyFont="1" applyFill="1" applyBorder="1" applyAlignment="1" applyProtection="1">
      <alignment horizontal="left" vertical="center"/>
      <protection hidden="1"/>
    </xf>
    <xf numFmtId="0" fontId="21" fillId="0" borderId="23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0" fontId="1" fillId="0" borderId="50" xfId="0" applyFont="1" applyFill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51" xfId="0" applyFont="1" applyFill="1" applyBorder="1" applyAlignment="1" applyProtection="1">
      <alignment horizontal="center" vertical="center"/>
      <protection hidden="1"/>
    </xf>
    <xf numFmtId="0" fontId="1" fillId="0" borderId="53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1" fillId="0" borderId="26" xfId="0" applyFont="1" applyFill="1" applyBorder="1" applyAlignment="1" applyProtection="1">
      <alignment vertical="center"/>
      <protection hidden="1"/>
    </xf>
    <xf numFmtId="49" fontId="21" fillId="0" borderId="27" xfId="0" applyNumberFormat="1" applyFont="1" applyFill="1" applyBorder="1" applyAlignment="1" applyProtection="1">
      <alignment horizontal="center" vertical="center"/>
      <protection hidden="1"/>
    </xf>
    <xf numFmtId="49" fontId="21" fillId="0" borderId="23" xfId="0" applyNumberFormat="1" applyFont="1" applyFill="1" applyBorder="1" applyAlignment="1" applyProtection="1">
      <alignment horizontal="center" vertical="center"/>
      <protection hidden="1"/>
    </xf>
    <xf numFmtId="49" fontId="21" fillId="0" borderId="12" xfId="0" applyNumberFormat="1" applyFont="1" applyFill="1" applyBorder="1" applyAlignment="1" applyProtection="1">
      <alignment horizontal="center" vertical="center"/>
      <protection hidden="1"/>
    </xf>
    <xf numFmtId="49" fontId="21" fillId="0" borderId="13" xfId="0" applyNumberFormat="1" applyFont="1" applyFill="1" applyBorder="1" applyAlignment="1" applyProtection="1">
      <alignment horizontal="center" vertical="center"/>
      <protection hidden="1"/>
    </xf>
    <xf numFmtId="49" fontId="21" fillId="0" borderId="15" xfId="0" applyNumberFormat="1" applyFont="1" applyFill="1" applyBorder="1" applyAlignment="1" applyProtection="1">
      <alignment horizontal="center" vertical="center"/>
      <protection hidden="1"/>
    </xf>
    <xf numFmtId="49" fontId="21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6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16" xfId="0" applyFont="1" applyFill="1" applyBorder="1" applyAlignment="1" applyProtection="1">
      <alignment horizontal="center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0" fillId="0" borderId="40" xfId="0" applyFont="1" applyFill="1" applyBorder="1" applyAlignment="1" applyProtection="1">
      <alignment horizontal="center" vertical="center"/>
      <protection locked="0" hidden="1"/>
    </xf>
    <xf numFmtId="0" fontId="0" fillId="0" borderId="36" xfId="0" applyFont="1" applyFill="1" applyBorder="1" applyAlignment="1" applyProtection="1">
      <alignment horizontal="center" vertical="center"/>
      <protection locked="0" hidden="1"/>
    </xf>
    <xf numFmtId="0" fontId="0" fillId="0" borderId="41" xfId="0" applyFont="1" applyFill="1" applyBorder="1" applyAlignment="1" applyProtection="1">
      <alignment horizontal="center" vertical="center"/>
      <protection locked="0" hidden="1"/>
    </xf>
    <xf numFmtId="0" fontId="0" fillId="0" borderId="33" xfId="0" applyFont="1" applyFill="1" applyBorder="1" applyAlignment="1" applyProtection="1">
      <alignment horizontal="center" vertical="center"/>
      <protection locked="0" hidden="1"/>
    </xf>
    <xf numFmtId="0" fontId="0" fillId="0" borderId="52" xfId="0" applyFont="1" applyFill="1" applyBorder="1" applyAlignment="1" applyProtection="1">
      <alignment horizontal="center" vertical="center"/>
      <protection locked="0" hidden="1"/>
    </xf>
    <xf numFmtId="0" fontId="0" fillId="0" borderId="53" xfId="0" applyFont="1" applyFill="1" applyBorder="1" applyAlignment="1" applyProtection="1">
      <alignment horizontal="center" vertical="center"/>
      <protection locked="0" hidden="1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35" xfId="0" applyFont="1" applyFill="1" applyBorder="1" applyAlignment="1" applyProtection="1">
      <alignment horizontal="center" vertical="center"/>
      <protection locked="0" hidden="1"/>
    </xf>
    <xf numFmtId="0" fontId="0" fillId="0" borderId="29" xfId="0" applyFont="1" applyFill="1" applyBorder="1" applyAlignment="1" applyProtection="1">
      <alignment horizontal="center" vertical="center"/>
      <protection locked="0" hidden="1"/>
    </xf>
    <xf numFmtId="0" fontId="0" fillId="0" borderId="31" xfId="0" applyFont="1" applyFill="1" applyBorder="1" applyAlignment="1" applyProtection="1">
      <alignment horizontal="center" vertical="center"/>
      <protection locked="0" hidden="1"/>
    </xf>
    <xf numFmtId="0" fontId="1" fillId="0" borderId="42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28" fillId="0" borderId="16" xfId="0" applyFont="1" applyFill="1" applyBorder="1" applyAlignment="1" applyProtection="1">
      <alignment horizontal="center"/>
      <protection locked="0"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0" fillId="0" borderId="16" xfId="0" applyFill="1" applyBorder="1" applyAlignment="1" applyProtection="1">
      <protection hidden="1"/>
    </xf>
    <xf numFmtId="0" fontId="21" fillId="0" borderId="24" xfId="0" applyFont="1" applyFill="1" applyBorder="1" applyAlignment="1" applyProtection="1">
      <alignment vertical="center"/>
      <protection hidden="1"/>
    </xf>
    <xf numFmtId="0" fontId="21" fillId="0" borderId="25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0" fillId="0" borderId="16" xfId="0" applyFill="1" applyBorder="1" applyAlignment="1" applyProtection="1">
      <protection locked="0"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21" fillId="0" borderId="24" xfId="0" applyFont="1" applyFill="1" applyBorder="1" applyAlignment="1" applyProtection="1">
      <alignment horizontal="left" vertical="center"/>
      <protection hidden="1"/>
    </xf>
    <xf numFmtId="0" fontId="1" fillId="0" borderId="24" xfId="0" applyFont="1" applyFill="1" applyBorder="1" applyAlignment="1" applyProtection="1">
      <alignment horizontal="left" vertical="center"/>
      <protection hidden="1"/>
    </xf>
    <xf numFmtId="0" fontId="1" fillId="0" borderId="25" xfId="0" applyFont="1" applyFill="1" applyBorder="1" applyAlignment="1" applyProtection="1">
      <alignment horizontal="left" vertical="center"/>
      <protection hidden="1"/>
    </xf>
    <xf numFmtId="0" fontId="1" fillId="0" borderId="30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15" xfId="0" applyFont="1" applyFill="1" applyBorder="1" applyAlignment="1" applyProtection="1">
      <alignment horizontal="right"/>
      <protection hidden="1"/>
    </xf>
    <xf numFmtId="0" fontId="21" fillId="0" borderId="16" xfId="0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176" fontId="21" fillId="0" borderId="0" xfId="0" applyNumberFormat="1" applyFont="1" applyFill="1" applyBorder="1" applyAlignment="1" applyProtection="1">
      <alignment horizontal="right"/>
      <protection locked="0" hidden="1"/>
    </xf>
    <xf numFmtId="176" fontId="21" fillId="0" borderId="16" xfId="0" applyNumberFormat="1" applyFont="1" applyFill="1" applyBorder="1" applyAlignment="1" applyProtection="1">
      <alignment horizontal="right"/>
      <protection locked="0" hidden="1"/>
    </xf>
    <xf numFmtId="176" fontId="21" fillId="0" borderId="0" xfId="0" applyNumberFormat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0" borderId="16" xfId="0" applyFont="1" applyFill="1" applyBorder="1" applyAlignment="1" applyProtection="1">
      <alignment horizontal="left"/>
      <protection hidden="1"/>
    </xf>
    <xf numFmtId="0" fontId="30" fillId="0" borderId="14" xfId="0" applyFont="1" applyFill="1" applyBorder="1" applyAlignment="1" applyProtection="1">
      <alignment horizontal="left" vertical="center" wrapText="1"/>
      <protection hidden="1"/>
    </xf>
    <xf numFmtId="0" fontId="30" fillId="0" borderId="10" xfId="0" applyFont="1" applyFill="1" applyBorder="1" applyAlignment="1" applyProtection="1">
      <alignment horizontal="left" vertical="center" wrapText="1"/>
      <protection hidden="1"/>
    </xf>
    <xf numFmtId="0" fontId="30" fillId="0" borderId="11" xfId="0" applyFont="1" applyFill="1" applyBorder="1" applyAlignment="1" applyProtection="1">
      <alignment horizontal="left" vertical="center" wrapText="1"/>
      <protection hidden="1"/>
    </xf>
    <xf numFmtId="0" fontId="30" fillId="0" borderId="12" xfId="0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Fill="1" applyBorder="1" applyAlignment="1" applyProtection="1">
      <alignment horizontal="left" vertical="center" wrapText="1"/>
      <protection hidden="1"/>
    </xf>
    <xf numFmtId="0" fontId="30" fillId="0" borderId="13" xfId="0" applyFont="1" applyFill="1" applyBorder="1" applyAlignment="1" applyProtection="1">
      <alignment horizontal="left" vertical="center" wrapText="1"/>
      <protection hidden="1"/>
    </xf>
    <xf numFmtId="0" fontId="30" fillId="0" borderId="20" xfId="0" applyFont="1" applyFill="1" applyBorder="1" applyAlignment="1" applyProtection="1">
      <alignment horizontal="left" vertical="center" wrapText="1"/>
      <protection hidden="1"/>
    </xf>
    <xf numFmtId="0" fontId="30" fillId="0" borderId="18" xfId="0" applyFont="1" applyFill="1" applyBorder="1" applyAlignment="1" applyProtection="1">
      <alignment horizontal="left" vertical="center" wrapText="1"/>
      <protection hidden="1"/>
    </xf>
    <xf numFmtId="0" fontId="30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37" xfId="0" applyFont="1" applyFill="1" applyBorder="1" applyAlignment="1" applyProtection="1">
      <alignment horizontal="left" vertical="center"/>
      <protection hidden="1"/>
    </xf>
    <xf numFmtId="0" fontId="21" fillId="0" borderId="38" xfId="0" applyFont="1" applyFill="1" applyBorder="1" applyAlignment="1" applyProtection="1">
      <alignment horizontal="left" vertical="center"/>
      <protection hidden="1"/>
    </xf>
    <xf numFmtId="0" fontId="21" fillId="0" borderId="39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 applyProtection="1">
      <alignment horizontal="left" vertical="top" wrapText="1"/>
      <protection hidden="1"/>
    </xf>
    <xf numFmtId="0" fontId="21" fillId="0" borderId="12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13" xfId="0" applyFont="1" applyFill="1" applyBorder="1" applyAlignment="1" applyProtection="1">
      <alignment horizontal="left" vertical="top" wrapText="1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top" wrapText="1"/>
      <protection hidden="1"/>
    </xf>
    <xf numFmtId="0" fontId="21" fillId="0" borderId="18" xfId="0" applyFont="1" applyFill="1" applyBorder="1" applyAlignment="1" applyProtection="1">
      <alignment horizontal="left" vertical="top" wrapText="1"/>
      <protection hidden="1"/>
    </xf>
    <xf numFmtId="0" fontId="21" fillId="0" borderId="19" xfId="0" applyFont="1" applyFill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9" fillId="0" borderId="12" xfId="0" applyFont="1" applyFill="1" applyBorder="1" applyAlignment="1" applyProtection="1">
      <alignment horizontal="center" vertical="center"/>
      <protection hidden="1"/>
    </xf>
    <xf numFmtId="0" fontId="0" fillId="0" borderId="5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16" xfId="0" applyFont="1" applyFill="1" applyBorder="1" applyAlignment="1" applyProtection="1"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21" fillId="0" borderId="24" xfId="0" applyFont="1" applyFill="1" applyBorder="1" applyAlignment="1" applyProtection="1">
      <alignment vertical="center" wrapText="1"/>
      <protection hidden="1"/>
    </xf>
    <xf numFmtId="0" fontId="21" fillId="0" borderId="27" xfId="0" applyFont="1" applyFill="1" applyBorder="1" applyAlignment="1" applyProtection="1">
      <alignment vertical="center"/>
      <protection hidden="1"/>
    </xf>
    <xf numFmtId="0" fontId="22" fillId="0" borderId="50" xfId="0" applyFont="1" applyFill="1" applyBorder="1" applyAlignment="1" applyProtection="1">
      <alignment horizontal="center" vertical="center" wrapText="1"/>
      <protection hidden="1"/>
    </xf>
    <xf numFmtId="0" fontId="22" fillId="0" borderId="41" xfId="0" applyFont="1" applyFill="1" applyBorder="1" applyAlignment="1" applyProtection="1">
      <alignment horizontal="center" vertical="center" wrapText="1"/>
      <protection hidden="1"/>
    </xf>
    <xf numFmtId="0" fontId="22" fillId="0" borderId="52" xfId="0" applyFont="1" applyFill="1" applyBorder="1" applyAlignment="1" applyProtection="1">
      <alignment horizontal="center" vertical="center" wrapText="1"/>
      <protection hidden="1"/>
    </xf>
    <xf numFmtId="0" fontId="22" fillId="0" borderId="44" xfId="0" applyFont="1" applyFill="1" applyBorder="1" applyAlignment="1" applyProtection="1">
      <alignment horizontal="center" vertical="center"/>
      <protection hidden="1"/>
    </xf>
    <xf numFmtId="0" fontId="1" fillId="0" borderId="45" xfId="0" applyFont="1" applyFill="1" applyBorder="1" applyAlignment="1" applyProtection="1">
      <alignment vertical="center"/>
      <protection hidden="1"/>
    </xf>
    <xf numFmtId="0" fontId="1" fillId="0" borderId="44" xfId="0" applyFont="1" applyFill="1" applyBorder="1" applyAlignment="1" applyProtection="1">
      <alignment vertical="center"/>
      <protection hidden="1"/>
    </xf>
    <xf numFmtId="0" fontId="22" fillId="0" borderId="45" xfId="0" applyFont="1" applyFill="1" applyBorder="1" applyAlignment="1" applyProtection="1">
      <alignment horizontal="center" vertical="center"/>
      <protection hidden="1"/>
    </xf>
    <xf numFmtId="0" fontId="1" fillId="0" borderId="46" xfId="0" applyFont="1" applyFill="1" applyBorder="1" applyAlignment="1" applyProtection="1">
      <alignment vertical="center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vertical="center"/>
      <protection hidden="1"/>
    </xf>
    <xf numFmtId="0" fontId="21" fillId="0" borderId="23" xfId="0" applyFont="1" applyFill="1" applyBorder="1" applyAlignment="1" applyProtection="1">
      <alignment vertical="center"/>
      <protection hidden="1"/>
    </xf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0" borderId="34" xfId="0" applyFont="1" applyFill="1" applyBorder="1" applyAlignment="1" applyProtection="1">
      <alignment vertical="center" wrapText="1"/>
      <protection hidden="1"/>
    </xf>
    <xf numFmtId="0" fontId="21" fillId="0" borderId="34" xfId="0" applyFont="1" applyFill="1" applyBorder="1" applyAlignment="1" applyProtection="1">
      <alignment vertical="center"/>
      <protection hidden="1"/>
    </xf>
    <xf numFmtId="49" fontId="1" fillId="0" borderId="23" xfId="0" applyNumberFormat="1" applyFont="1" applyFill="1" applyBorder="1" applyAlignment="1" applyProtection="1">
      <alignment horizontal="center" vertical="center"/>
      <protection hidden="1"/>
    </xf>
    <xf numFmtId="49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2" fillId="0" borderId="14" xfId="0" applyFont="1" applyFill="1" applyBorder="1" applyAlignment="1" applyProtection="1">
      <alignment horizontal="left" vertical="center" wrapText="1"/>
      <protection hidden="1"/>
    </xf>
    <xf numFmtId="0" fontId="22" fillId="0" borderId="10" xfId="0" applyFont="1" applyFill="1" applyBorder="1" applyAlignment="1" applyProtection="1">
      <alignment horizontal="left" vertical="center" wrapText="1"/>
      <protection hidden="1"/>
    </xf>
    <xf numFmtId="0" fontId="22" fillId="0" borderId="11" xfId="0" applyFont="1" applyFill="1" applyBorder="1" applyAlignment="1" applyProtection="1">
      <alignment horizontal="left" vertical="center" wrapText="1"/>
      <protection hidden="1"/>
    </xf>
    <xf numFmtId="0" fontId="22" fillId="0" borderId="12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13" xfId="0" applyFont="1" applyFill="1" applyBorder="1" applyAlignment="1" applyProtection="1">
      <alignment horizontal="left" vertical="center" wrapText="1"/>
      <protection hidden="1"/>
    </xf>
    <xf numFmtId="0" fontId="22" fillId="0" borderId="20" xfId="0" applyFont="1" applyFill="1" applyBorder="1" applyAlignment="1" applyProtection="1">
      <alignment horizontal="left" vertical="center" wrapText="1"/>
      <protection hidden="1"/>
    </xf>
    <xf numFmtId="0" fontId="22" fillId="0" borderId="18" xfId="0" applyFont="1" applyFill="1" applyBorder="1" applyAlignment="1" applyProtection="1">
      <alignment horizontal="left" vertical="center" wrapText="1"/>
      <protection hidden="1"/>
    </xf>
    <xf numFmtId="0" fontId="22" fillId="0" borderId="19" xfId="0" applyFont="1" applyFill="1" applyBorder="1" applyAlignment="1" applyProtection="1">
      <alignment horizontal="left" vertical="center" wrapText="1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1" fillId="0" borderId="30" xfId="0" applyFont="1" applyFill="1" applyBorder="1" applyAlignment="1" applyProtection="1">
      <alignment vertical="center"/>
      <protection hidden="1"/>
    </xf>
    <xf numFmtId="0" fontId="21" fillId="0" borderId="25" xfId="0" applyFont="1" applyFill="1" applyBorder="1" applyAlignment="1" applyProtection="1">
      <alignment horizontal="left" vertical="center"/>
      <protection hidden="1"/>
    </xf>
    <xf numFmtId="0" fontId="21" fillId="0" borderId="34" xfId="0" applyFont="1" applyFill="1" applyBorder="1" applyAlignment="1" applyProtection="1">
      <alignment horizontal="left" vertical="center"/>
      <protection hidden="1"/>
    </xf>
    <xf numFmtId="0" fontId="1" fillId="0" borderId="34" xfId="0" applyFont="1" applyFill="1" applyBorder="1" applyAlignment="1" applyProtection="1">
      <alignment horizontal="left" vertical="center"/>
      <protection hidden="1"/>
    </xf>
    <xf numFmtId="0" fontId="21" fillId="0" borderId="37" xfId="0" applyFont="1" applyFill="1" applyBorder="1" applyAlignment="1" applyProtection="1">
      <alignment vertical="center" wrapText="1"/>
      <protection hidden="1"/>
    </xf>
    <xf numFmtId="0" fontId="1" fillId="0" borderId="38" xfId="0" applyFont="1" applyFill="1" applyBorder="1" applyAlignment="1" applyProtection="1">
      <alignment vertical="center"/>
      <protection hidden="1"/>
    </xf>
    <xf numFmtId="0" fontId="1" fillId="0" borderId="39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9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40" xfId="0" applyFont="1" applyFill="1" applyBorder="1" applyAlignment="1" applyProtection="1">
      <alignment horizontal="center" vertical="center"/>
      <protection hidden="1"/>
    </xf>
    <xf numFmtId="0" fontId="21" fillId="0" borderId="41" xfId="0" applyFont="1" applyFill="1" applyBorder="1" applyAlignment="1" applyProtection="1">
      <alignment horizontal="center" vertical="center"/>
      <protection hidden="1"/>
    </xf>
    <xf numFmtId="0" fontId="21" fillId="0" borderId="42" xfId="0" applyFont="1" applyFill="1" applyBorder="1" applyAlignment="1" applyProtection="1">
      <alignment horizontal="center" vertical="center"/>
      <protection hidden="1"/>
    </xf>
    <xf numFmtId="38" fontId="0" fillId="0" borderId="35" xfId="33" applyFont="1" applyFill="1" applyBorder="1" applyAlignment="1" applyProtection="1">
      <alignment horizontal="center" vertical="center"/>
      <protection hidden="1"/>
    </xf>
    <xf numFmtId="38" fontId="0" fillId="0" borderId="40" xfId="33" applyFont="1" applyFill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41" xfId="33" applyFont="1" applyFill="1" applyBorder="1" applyAlignment="1" applyProtection="1">
      <alignment horizontal="center" vertical="center"/>
      <protection hidden="1"/>
    </xf>
    <xf numFmtId="38" fontId="0" fillId="0" borderId="51" xfId="33" applyFont="1" applyFill="1" applyBorder="1" applyAlignment="1" applyProtection="1">
      <alignment horizontal="center" vertical="center"/>
      <protection hidden="1"/>
    </xf>
    <xf numFmtId="38" fontId="0" fillId="0" borderId="52" xfId="33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center" vertical="top"/>
      <protection hidden="1"/>
    </xf>
    <xf numFmtId="0" fontId="21" fillId="0" borderId="10" xfId="0" applyFont="1" applyFill="1" applyBorder="1" applyAlignment="1" applyProtection="1">
      <alignment horizontal="center" vertical="top"/>
      <protection hidden="1"/>
    </xf>
    <xf numFmtId="0" fontId="21" fillId="0" borderId="11" xfId="0" applyFont="1" applyFill="1" applyBorder="1" applyAlignment="1" applyProtection="1">
      <alignment horizontal="center" vertical="top"/>
      <protection hidden="1"/>
    </xf>
    <xf numFmtId="0" fontId="21" fillId="0" borderId="12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Border="1" applyAlignment="1" applyProtection="1">
      <alignment horizontal="center" vertical="top"/>
      <protection hidden="1"/>
    </xf>
    <xf numFmtId="0" fontId="21" fillId="0" borderId="13" xfId="0" applyFont="1" applyFill="1" applyBorder="1" applyAlignment="1" applyProtection="1">
      <alignment horizontal="center" vertical="top"/>
      <protection hidden="1"/>
    </xf>
    <xf numFmtId="0" fontId="21" fillId="0" borderId="20" xfId="0" applyFont="1" applyFill="1" applyBorder="1" applyAlignment="1" applyProtection="1">
      <alignment horizontal="center" vertical="top"/>
      <protection hidden="1"/>
    </xf>
    <xf numFmtId="0" fontId="21" fillId="0" borderId="18" xfId="0" applyFont="1" applyFill="1" applyBorder="1" applyAlignment="1" applyProtection="1">
      <alignment horizontal="center" vertical="top"/>
      <protection hidden="1"/>
    </xf>
    <xf numFmtId="0" fontId="21" fillId="0" borderId="19" xfId="0" applyFont="1" applyFill="1" applyBorder="1" applyAlignment="1" applyProtection="1">
      <alignment horizontal="center" vertical="top"/>
      <protection hidden="1"/>
    </xf>
    <xf numFmtId="0" fontId="21" fillId="0" borderId="27" xfId="0" applyFont="1" applyFill="1" applyBorder="1" applyAlignment="1" applyProtection="1">
      <alignment horizontal="center" vertical="center" wrapText="1"/>
      <protection hidden="1"/>
    </xf>
    <xf numFmtId="0" fontId="21" fillId="0" borderId="22" xfId="0" applyFont="1" applyFill="1" applyBorder="1" applyAlignment="1" applyProtection="1">
      <alignment horizontal="center" vertical="center" wrapText="1"/>
      <protection hidden="1"/>
    </xf>
    <xf numFmtId="0" fontId="21" fillId="0" borderId="23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6" xfId="0" applyFont="1" applyFill="1" applyBorder="1" applyAlignment="1" applyProtection="1">
      <alignment horizontal="right"/>
      <protection hidden="1"/>
    </xf>
    <xf numFmtId="0" fontId="21" fillId="0" borderId="22" xfId="0" applyFont="1" applyFill="1" applyBorder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0" fillId="0" borderId="16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28" fillId="0" borderId="0" xfId="0" applyFont="1" applyFill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left" shrinkToFit="1"/>
      <protection locked="0" hidden="1"/>
    </xf>
    <xf numFmtId="0" fontId="1" fillId="0" borderId="16" xfId="0" applyFont="1" applyFill="1" applyBorder="1" applyAlignment="1" applyProtection="1">
      <alignment horizontal="left" shrinkToFit="1"/>
      <protection locked="0" hidden="1"/>
    </xf>
    <xf numFmtId="0" fontId="1" fillId="0" borderId="22" xfId="0" applyFont="1" applyFill="1" applyBorder="1" applyAlignment="1" applyProtection="1">
      <alignment horizontal="left"/>
      <protection locked="0" hidden="1"/>
    </xf>
    <xf numFmtId="0" fontId="1" fillId="0" borderId="16" xfId="0" applyFont="1" applyFill="1" applyBorder="1" applyAlignment="1" applyProtection="1">
      <alignment horizontal="left"/>
      <protection locked="0" hidden="1"/>
    </xf>
    <xf numFmtId="0" fontId="21" fillId="0" borderId="22" xfId="0" applyFont="1" applyFill="1" applyBorder="1" applyAlignment="1" applyProtection="1">
      <alignment horizontal="center"/>
      <protection locked="0" hidden="1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vertical="center"/>
      <protection hidden="1"/>
    </xf>
    <xf numFmtId="0" fontId="1" fillId="0" borderId="19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176" fontId="29" fillId="0" borderId="0" xfId="0" applyNumberFormat="1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vertical="center"/>
      <protection locked="0" hidden="1"/>
    </xf>
    <xf numFmtId="0" fontId="29" fillId="0" borderId="16" xfId="0" applyFont="1" applyFill="1" applyBorder="1" applyAlignment="1" applyProtection="1">
      <alignment horizontal="right"/>
      <protection locked="0" hidden="1"/>
    </xf>
    <xf numFmtId="0" fontId="29" fillId="0" borderId="16" xfId="0" applyFont="1" applyFill="1" applyBorder="1" applyAlignment="1" applyProtection="1">
      <alignment vertical="center"/>
      <protection locked="0" hidden="1"/>
    </xf>
    <xf numFmtId="0" fontId="0" fillId="0" borderId="0" xfId="0" applyBorder="1" applyAlignment="1"/>
    <xf numFmtId="0" fontId="0" fillId="0" borderId="16" xfId="0" applyBorder="1" applyAlignment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B2EF2CC0-6B1A-446F-B65A-1F763DBC0D16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F3126CA2-51C8-439C-AB0D-F906CB842924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115</xdr:col>
      <xdr:colOff>16566</xdr:colOff>
      <xdr:row>44</xdr:row>
      <xdr:rowOff>24848</xdr:rowOff>
    </xdr:from>
    <xdr:to>
      <xdr:col>120</xdr:col>
      <xdr:colOff>256762</xdr:colOff>
      <xdr:row>53</xdr:row>
      <xdr:rowOff>16565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43B2B0A-15F7-4C60-ADF0-31CEC30170A0}"/>
            </a:ext>
          </a:extLst>
        </xdr:cNvPr>
        <xdr:cNvSpPr/>
      </xdr:nvSpPr>
      <xdr:spPr>
        <a:xfrm>
          <a:off x="20930153" y="4398065"/>
          <a:ext cx="2393674" cy="886239"/>
        </a:xfrm>
        <a:prstGeom prst="wedgeRoundRectCallout">
          <a:avLst>
            <a:gd name="adj1" fmla="val -49341"/>
            <a:gd name="adj2" fmla="val -1353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/>
            <a:t>Ver6?</a:t>
          </a:r>
          <a:r>
            <a:rPr kumimoji="1" lang="ja-JP" altLang="en-US" sz="2000"/>
            <a:t>　からの変更箇所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98"/>
  <sheetViews>
    <sheetView showGridLines="0" showRowColHeaders="0" tabSelected="1" topLeftCell="D1" zoomScaleNormal="100" zoomScaleSheetLayoutView="55" workbookViewId="0">
      <selection activeCell="R10" sqref="R10:AN11"/>
    </sheetView>
  </sheetViews>
  <sheetFormatPr defaultColWidth="0" defaultRowHeight="8.1" customHeight="1" x14ac:dyDescent="0.15"/>
  <cols>
    <col min="1" max="3" width="1.625" style="25" hidden="1" customWidth="1"/>
    <col min="4" max="4" width="1.625" style="25" customWidth="1"/>
    <col min="5" max="90" width="1.25" style="25" customWidth="1"/>
    <col min="91" max="95" width="5.625" style="1" hidden="1" customWidth="1"/>
    <col min="96" max="97" width="4.375" style="6" hidden="1" customWidth="1"/>
    <col min="98" max="99" width="3" style="6" hidden="1" customWidth="1"/>
    <col min="100" max="100" width="4.5" style="6" hidden="1" customWidth="1"/>
    <col min="101" max="101" width="10.5" style="6" hidden="1" customWidth="1"/>
    <col min="102" max="102" width="5.625" style="6" hidden="1" customWidth="1"/>
    <col min="103" max="103" width="10.5" style="6" hidden="1" customWidth="1"/>
    <col min="104" max="104" width="9" style="6" hidden="1" customWidth="1"/>
    <col min="105" max="105" width="9.75" style="6" hidden="1" customWidth="1"/>
    <col min="106" max="106" width="10.5" style="6" hidden="1" customWidth="1"/>
    <col min="107" max="107" width="13" style="6" hidden="1" customWidth="1"/>
    <col min="108" max="108" width="11.625" style="6" hidden="1" customWidth="1"/>
    <col min="109" max="109" width="3" style="6" hidden="1" customWidth="1"/>
    <col min="110" max="110" width="3.875" style="6" hidden="1" customWidth="1"/>
    <col min="111" max="111" width="8.125" style="6" hidden="1" customWidth="1"/>
    <col min="112" max="112" width="5.125" style="6" hidden="1" customWidth="1"/>
    <col min="113" max="113" width="4.25" style="6" hidden="1" customWidth="1"/>
    <col min="114" max="114" width="3" style="6" hidden="1" customWidth="1"/>
    <col min="115" max="115" width="4.875" style="6" hidden="1" customWidth="1"/>
    <col min="116" max="116" width="3" style="6" hidden="1" customWidth="1"/>
    <col min="117" max="117" width="4.875" style="6" hidden="1" customWidth="1"/>
    <col min="118" max="118" width="5.625" style="6" hidden="1" customWidth="1"/>
    <col min="119" max="119" width="5.625" style="1" hidden="1" customWidth="1"/>
    <col min="120" max="16384" width="9" style="1" hidden="1"/>
  </cols>
  <sheetData>
    <row r="1" spans="5:93" ht="8.1" customHeight="1" x14ac:dyDescent="0.15">
      <c r="CO1" s="5" t="s">
        <v>143</v>
      </c>
    </row>
    <row r="2" spans="5:93" ht="8.1" customHeight="1" x14ac:dyDescent="0.15">
      <c r="CO2" s="5" t="s">
        <v>142</v>
      </c>
    </row>
    <row r="3" spans="5:93" ht="8.1" customHeight="1" x14ac:dyDescent="0.15">
      <c r="E3" s="321" t="s">
        <v>15</v>
      </c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</row>
    <row r="4" spans="5:93" ht="8.1" customHeight="1" x14ac:dyDescent="0.15"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</row>
    <row r="5" spans="5:93" ht="8.1" customHeight="1" x14ac:dyDescent="0.15"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T5" s="28"/>
      <c r="U5" s="28"/>
      <c r="V5" s="28"/>
      <c r="W5" s="28"/>
      <c r="X5" s="28"/>
      <c r="Y5" s="28"/>
      <c r="Z5" s="28"/>
      <c r="AA5" s="394" t="s">
        <v>59</v>
      </c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403" t="s">
        <v>65</v>
      </c>
      <c r="AM5" s="403"/>
      <c r="AN5" s="403"/>
      <c r="AO5" s="403"/>
      <c r="AP5" s="403"/>
      <c r="AQ5" s="403"/>
      <c r="AR5" s="403"/>
      <c r="AS5" s="403"/>
      <c r="AT5" s="403"/>
      <c r="AU5" s="403"/>
      <c r="AV5" s="403"/>
      <c r="AW5" s="403"/>
      <c r="AX5" s="394" t="s">
        <v>60</v>
      </c>
      <c r="AY5" s="394"/>
      <c r="AZ5" s="394"/>
      <c r="BA5" s="394"/>
      <c r="BB5" s="394"/>
      <c r="BC5" s="394"/>
      <c r="BD5" s="394"/>
      <c r="BE5" s="394"/>
      <c r="BF5" s="394"/>
      <c r="BG5" s="394" t="str">
        <f>IF(OR(AL5="認定番号",AL5=""),"？",VLOOKUP(AL5,CY27:CZ36,2,FALSE))</f>
        <v>？</v>
      </c>
      <c r="BH5" s="394"/>
      <c r="BI5" s="394"/>
      <c r="BJ5" s="394"/>
      <c r="BK5" s="394"/>
      <c r="BL5" s="394"/>
      <c r="BM5" s="394"/>
      <c r="BN5" s="394"/>
      <c r="BO5" s="394"/>
      <c r="BP5" s="394"/>
      <c r="BQ5" s="28"/>
      <c r="BR5" s="28"/>
      <c r="BS5" s="28"/>
      <c r="BT5" s="28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"/>
      <c r="CN5" s="2"/>
      <c r="CO5" s="2"/>
    </row>
    <row r="6" spans="5:93" ht="8.1" customHeight="1" x14ac:dyDescent="0.15"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  <c r="S6" s="28"/>
      <c r="T6" s="28"/>
      <c r="U6" s="28"/>
      <c r="V6" s="28"/>
      <c r="W6" s="28"/>
      <c r="X6" s="28"/>
      <c r="Y6" s="28"/>
      <c r="Z6" s="28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403"/>
      <c r="AM6" s="403"/>
      <c r="AN6" s="403"/>
      <c r="AO6" s="403"/>
      <c r="AP6" s="403"/>
      <c r="AQ6" s="403"/>
      <c r="AR6" s="403"/>
      <c r="AS6" s="403"/>
      <c r="AT6" s="403"/>
      <c r="AU6" s="403"/>
      <c r="AV6" s="403"/>
      <c r="AW6" s="403"/>
      <c r="AX6" s="394"/>
      <c r="AY6" s="394"/>
      <c r="AZ6" s="394"/>
      <c r="BA6" s="394"/>
      <c r="BB6" s="394"/>
      <c r="BC6" s="394"/>
      <c r="BD6" s="394"/>
      <c r="BE6" s="394"/>
      <c r="BF6" s="394"/>
      <c r="BG6" s="394"/>
      <c r="BH6" s="394"/>
      <c r="BI6" s="394"/>
      <c r="BJ6" s="394"/>
      <c r="BK6" s="394"/>
      <c r="BL6" s="394"/>
      <c r="BM6" s="394"/>
      <c r="BN6" s="394"/>
      <c r="BO6" s="394"/>
      <c r="BP6" s="394"/>
      <c r="BQ6" s="28"/>
      <c r="BR6" s="28"/>
      <c r="BS6" s="28"/>
      <c r="BT6" s="28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"/>
      <c r="CN6" s="2"/>
      <c r="CO6" s="2"/>
    </row>
    <row r="7" spans="5:93" ht="8.1" customHeight="1" x14ac:dyDescent="0.1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</row>
    <row r="8" spans="5:93" ht="8.1" customHeight="1" x14ac:dyDescent="0.15"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29"/>
      <c r="AP8" s="29"/>
      <c r="AQ8" s="395" t="s">
        <v>63</v>
      </c>
      <c r="AR8" s="396"/>
      <c r="AS8" s="396"/>
      <c r="AT8" s="396"/>
      <c r="AU8" s="396"/>
      <c r="AV8" s="396"/>
      <c r="AW8" s="156"/>
      <c r="AX8" s="156"/>
      <c r="AY8" s="156"/>
      <c r="AZ8" s="156"/>
      <c r="BA8" s="156"/>
      <c r="BB8" s="191" t="s">
        <v>61</v>
      </c>
      <c r="BC8" s="191"/>
      <c r="BD8" s="191"/>
      <c r="BE8" s="191"/>
      <c r="BF8" s="191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</row>
    <row r="9" spans="5:93" ht="8.1" customHeight="1" x14ac:dyDescent="0.15"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29"/>
      <c r="AP9" s="29"/>
      <c r="AQ9" s="397"/>
      <c r="AR9" s="397"/>
      <c r="AS9" s="397"/>
      <c r="AT9" s="397"/>
      <c r="AU9" s="397"/>
      <c r="AV9" s="397"/>
      <c r="AW9" s="157"/>
      <c r="AX9" s="157"/>
      <c r="AY9" s="157"/>
      <c r="AZ9" s="157"/>
      <c r="BA9" s="157"/>
      <c r="BB9" s="261"/>
      <c r="BC9" s="261"/>
      <c r="BD9" s="261"/>
      <c r="BE9" s="261"/>
      <c r="BF9" s="261"/>
      <c r="BG9" s="31"/>
      <c r="BH9" s="27"/>
      <c r="BI9" s="27"/>
      <c r="BJ9" s="27"/>
      <c r="BK9" s="27"/>
      <c r="BL9" s="27"/>
      <c r="BM9" s="27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</row>
    <row r="10" spans="5:93" ht="8.1" customHeight="1" x14ac:dyDescent="0.15">
      <c r="F10" s="323" t="s">
        <v>23</v>
      </c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220" t="s">
        <v>24</v>
      </c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Q10" s="281" t="s">
        <v>64</v>
      </c>
      <c r="AR10" s="401"/>
      <c r="AS10" s="401"/>
      <c r="AT10" s="401"/>
      <c r="AU10" s="401"/>
      <c r="AV10" s="401"/>
      <c r="AW10" s="168"/>
      <c r="AX10" s="168"/>
      <c r="AY10" s="168"/>
      <c r="AZ10" s="168"/>
      <c r="BA10" s="168"/>
      <c r="BB10" s="399" t="s">
        <v>58</v>
      </c>
      <c r="BC10" s="399"/>
      <c r="BD10" s="399"/>
      <c r="BE10" s="399"/>
      <c r="BF10" s="399"/>
      <c r="BG10" s="31"/>
      <c r="BH10" s="24"/>
      <c r="BI10" s="24"/>
      <c r="BJ10" s="24"/>
      <c r="BK10" s="24"/>
      <c r="BL10" s="24"/>
      <c r="BM10" s="24"/>
      <c r="BN10" s="325" t="s">
        <v>216</v>
      </c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</row>
    <row r="11" spans="5:93" ht="8.1" customHeight="1" x14ac:dyDescent="0.15"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221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5"/>
      <c r="AM11" s="405"/>
      <c r="AN11" s="405"/>
      <c r="AQ11" s="402"/>
      <c r="AR11" s="402"/>
      <c r="AS11" s="402"/>
      <c r="AT11" s="402"/>
      <c r="AU11" s="402"/>
      <c r="AV11" s="402"/>
      <c r="AW11" s="169"/>
      <c r="AX11" s="169"/>
      <c r="AY11" s="169"/>
      <c r="AZ11" s="169"/>
      <c r="BA11" s="169"/>
      <c r="BB11" s="400"/>
      <c r="BC11" s="400"/>
      <c r="BD11" s="400"/>
      <c r="BE11" s="400"/>
      <c r="BF11" s="400"/>
      <c r="BG11" s="32"/>
      <c r="BH11" s="32"/>
      <c r="BI11" s="33"/>
      <c r="BJ11" s="34"/>
      <c r="BK11" s="34"/>
      <c r="BL11" s="34"/>
      <c r="BM11" s="34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</row>
    <row r="12" spans="5:93" ht="8.1" customHeight="1" x14ac:dyDescent="0.15">
      <c r="F12" s="323" t="s">
        <v>22</v>
      </c>
      <c r="G12" s="323"/>
      <c r="H12" s="323"/>
      <c r="I12" s="323"/>
      <c r="J12" s="323"/>
      <c r="K12" s="323"/>
      <c r="L12" s="323"/>
      <c r="M12" s="323"/>
      <c r="N12" s="323"/>
      <c r="O12" s="323"/>
      <c r="P12" s="220"/>
      <c r="Q12" s="220" t="s">
        <v>24</v>
      </c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6"/>
      <c r="AN12" s="406"/>
      <c r="AQ12" s="398" t="s">
        <v>90</v>
      </c>
      <c r="AR12" s="398"/>
      <c r="AS12" s="398"/>
      <c r="AT12" s="398"/>
      <c r="AU12" s="398"/>
      <c r="AV12" s="398"/>
      <c r="AW12" s="408"/>
      <c r="AX12" s="408"/>
      <c r="AY12" s="408"/>
      <c r="AZ12" s="408"/>
      <c r="BA12" s="408"/>
      <c r="BB12" s="408"/>
      <c r="BC12" s="408"/>
      <c r="BD12" s="408"/>
      <c r="BE12" s="408"/>
      <c r="BF12" s="408"/>
      <c r="BG12" s="35"/>
      <c r="BH12" s="35"/>
      <c r="BI12" s="35"/>
      <c r="BJ12" s="168"/>
      <c r="BK12" s="168"/>
      <c r="BL12" s="168"/>
      <c r="BM12" s="168"/>
      <c r="BO12" s="36"/>
      <c r="BP12" s="36"/>
      <c r="BQ12" s="36"/>
      <c r="BR12" s="36"/>
      <c r="BS12" s="36"/>
      <c r="BT12" s="36"/>
      <c r="BU12" s="36"/>
      <c r="BV12" s="36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6"/>
      <c r="CJ12" s="36"/>
      <c r="CK12" s="36"/>
    </row>
    <row r="13" spans="5:93" ht="8.1" customHeight="1" x14ac:dyDescent="0.15"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221"/>
      <c r="Q13" s="221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Q13" s="283"/>
      <c r="AR13" s="283"/>
      <c r="AS13" s="283"/>
      <c r="AT13" s="283"/>
      <c r="AU13" s="283"/>
      <c r="AV13" s="283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35"/>
      <c r="BH13" s="35"/>
      <c r="BI13" s="35"/>
      <c r="BJ13" s="168"/>
      <c r="BK13" s="168"/>
      <c r="BL13" s="168"/>
      <c r="BM13" s="168"/>
      <c r="BO13" s="36"/>
      <c r="BP13" s="36"/>
      <c r="BQ13" s="36"/>
      <c r="BR13" s="36"/>
      <c r="BS13" s="36"/>
      <c r="BT13" s="36"/>
      <c r="BU13" s="36"/>
      <c r="BV13" s="36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6"/>
      <c r="CJ13" s="36"/>
      <c r="CK13" s="36"/>
    </row>
    <row r="14" spans="5:93" ht="8.1" customHeight="1" x14ac:dyDescent="0.15">
      <c r="F14" s="218" t="s">
        <v>116</v>
      </c>
      <c r="G14" s="218"/>
      <c r="H14" s="218"/>
      <c r="I14" s="218"/>
      <c r="J14" s="218"/>
      <c r="K14" s="218"/>
      <c r="L14" s="218"/>
      <c r="M14" s="218"/>
      <c r="N14" s="218"/>
      <c r="O14" s="218"/>
      <c r="P14" s="220"/>
      <c r="Q14" s="220" t="s">
        <v>24</v>
      </c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Q14" s="194" t="s">
        <v>117</v>
      </c>
      <c r="AR14" s="194"/>
      <c r="AS14" s="194"/>
      <c r="AT14" s="194"/>
      <c r="AU14" s="194"/>
      <c r="AV14" s="168" t="s">
        <v>178</v>
      </c>
      <c r="AW14" s="168"/>
      <c r="AX14" s="168"/>
      <c r="AY14" s="168"/>
      <c r="AZ14" s="168"/>
      <c r="BA14" s="168"/>
      <c r="BB14" s="194" t="s">
        <v>118</v>
      </c>
      <c r="BC14" s="194"/>
      <c r="BD14" s="168"/>
      <c r="BE14" s="168"/>
      <c r="BF14" s="168"/>
      <c r="BG14" s="194" t="s">
        <v>119</v>
      </c>
      <c r="BH14" s="194"/>
      <c r="BI14" s="168"/>
      <c r="BJ14" s="168"/>
      <c r="BK14" s="168"/>
      <c r="BL14" s="194" t="s">
        <v>120</v>
      </c>
      <c r="BM14" s="194"/>
      <c r="BN14" s="34"/>
      <c r="BO14" s="139" t="s">
        <v>20</v>
      </c>
      <c r="BP14" s="139"/>
      <c r="BQ14" s="139"/>
      <c r="BR14" s="139"/>
      <c r="BS14" s="139"/>
      <c r="BT14" s="139"/>
      <c r="BU14" s="139"/>
      <c r="BV14" s="139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139" t="s">
        <v>32</v>
      </c>
      <c r="CJ14" s="139"/>
      <c r="CK14" s="139"/>
    </row>
    <row r="15" spans="5:93" ht="8.1" customHeight="1" x14ac:dyDescent="0.15"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21"/>
      <c r="Q15" s="221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7"/>
      <c r="AQ15" s="195"/>
      <c r="AR15" s="195"/>
      <c r="AS15" s="195"/>
      <c r="AT15" s="195"/>
      <c r="AU15" s="195"/>
      <c r="AV15" s="169"/>
      <c r="AW15" s="169"/>
      <c r="AX15" s="169"/>
      <c r="AY15" s="169"/>
      <c r="AZ15" s="169"/>
      <c r="BA15" s="169"/>
      <c r="BB15" s="195"/>
      <c r="BC15" s="195"/>
      <c r="BD15" s="169"/>
      <c r="BE15" s="169"/>
      <c r="BF15" s="169"/>
      <c r="BG15" s="195"/>
      <c r="BH15" s="195"/>
      <c r="BI15" s="169"/>
      <c r="BJ15" s="169"/>
      <c r="BK15" s="169"/>
      <c r="BL15" s="195"/>
      <c r="BM15" s="195"/>
      <c r="BN15" s="34"/>
      <c r="BO15" s="142"/>
      <c r="BP15" s="142"/>
      <c r="BQ15" s="142"/>
      <c r="BR15" s="142"/>
      <c r="BS15" s="142"/>
      <c r="BT15" s="142"/>
      <c r="BU15" s="142"/>
      <c r="BV15" s="142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142"/>
      <c r="CJ15" s="142"/>
      <c r="CK15" s="142"/>
    </row>
    <row r="16" spans="5:93" ht="8.1" customHeight="1" x14ac:dyDescent="0.15"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Q16" s="40"/>
      <c r="AR16" s="40"/>
      <c r="AS16" s="40"/>
      <c r="AT16" s="40"/>
      <c r="AU16" s="40"/>
      <c r="AV16" s="40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35"/>
      <c r="BH16" s="35"/>
      <c r="BI16" s="35"/>
      <c r="BJ16" s="41"/>
      <c r="BK16" s="41"/>
      <c r="BL16" s="41"/>
      <c r="BM16" s="41"/>
      <c r="BO16" s="42"/>
      <c r="BP16" s="42"/>
      <c r="BQ16" s="42"/>
      <c r="BR16" s="42"/>
      <c r="BS16" s="42"/>
      <c r="BT16" s="42"/>
      <c r="BU16" s="42"/>
      <c r="BV16" s="42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2"/>
      <c r="CJ16" s="42"/>
      <c r="CK16" s="42"/>
    </row>
    <row r="17" spans="3:118" ht="8.1" customHeight="1" x14ac:dyDescent="0.15">
      <c r="E17" s="135" t="s">
        <v>0</v>
      </c>
      <c r="F17" s="200"/>
      <c r="G17" s="200"/>
      <c r="H17" s="200"/>
      <c r="I17" s="200"/>
      <c r="J17" s="200"/>
      <c r="K17" s="200"/>
      <c r="L17" s="201"/>
      <c r="M17" s="208" t="s">
        <v>1</v>
      </c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8" t="s">
        <v>4</v>
      </c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8" t="s">
        <v>3</v>
      </c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336" t="s">
        <v>5</v>
      </c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7"/>
      <c r="BW17" s="158" t="s">
        <v>6</v>
      </c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7"/>
    </row>
    <row r="18" spans="3:118" ht="8.1" customHeight="1" x14ac:dyDescent="0.15">
      <c r="E18" s="202"/>
      <c r="F18" s="203"/>
      <c r="G18" s="203"/>
      <c r="H18" s="203"/>
      <c r="I18" s="203"/>
      <c r="J18" s="203"/>
      <c r="K18" s="203"/>
      <c r="L18" s="204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37"/>
      <c r="BW18" s="198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99"/>
      <c r="CU18" s="7"/>
      <c r="CV18" s="7"/>
    </row>
    <row r="19" spans="3:118" ht="8.1" customHeight="1" x14ac:dyDescent="0.15">
      <c r="E19" s="202"/>
      <c r="F19" s="203"/>
      <c r="G19" s="203"/>
      <c r="H19" s="203"/>
      <c r="I19" s="203"/>
      <c r="J19" s="203"/>
      <c r="K19" s="203"/>
      <c r="L19" s="204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337"/>
      <c r="BI19" s="337"/>
      <c r="BJ19" s="337"/>
      <c r="BK19" s="337"/>
      <c r="BL19" s="337"/>
      <c r="BM19" s="337"/>
      <c r="BN19" s="337"/>
      <c r="BO19" s="337"/>
      <c r="BP19" s="337"/>
      <c r="BQ19" s="337"/>
      <c r="BR19" s="337"/>
      <c r="BS19" s="337"/>
      <c r="BT19" s="337"/>
      <c r="BU19" s="337"/>
      <c r="BV19" s="337"/>
      <c r="BW19" s="331" t="s">
        <v>16</v>
      </c>
      <c r="BX19" s="332"/>
      <c r="BY19" s="332"/>
      <c r="BZ19" s="332"/>
      <c r="CA19" s="332"/>
      <c r="CB19" s="328" t="s">
        <v>39</v>
      </c>
      <c r="CC19" s="328"/>
      <c r="CD19" s="328"/>
      <c r="CE19" s="328"/>
      <c r="CF19" s="328"/>
      <c r="CG19" s="334" t="s">
        <v>17</v>
      </c>
      <c r="CH19" s="332"/>
      <c r="CI19" s="332"/>
      <c r="CJ19" s="332"/>
      <c r="CK19" s="335"/>
      <c r="CU19" s="7"/>
      <c r="CV19" s="7"/>
    </row>
    <row r="20" spans="3:118" ht="8.1" customHeight="1" x14ac:dyDescent="0.15">
      <c r="E20" s="202"/>
      <c r="F20" s="203"/>
      <c r="G20" s="203"/>
      <c r="H20" s="203"/>
      <c r="I20" s="203"/>
      <c r="J20" s="203"/>
      <c r="K20" s="203"/>
      <c r="L20" s="204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37"/>
      <c r="BW20" s="331"/>
      <c r="BX20" s="332"/>
      <c r="BY20" s="332"/>
      <c r="BZ20" s="332"/>
      <c r="CA20" s="332"/>
      <c r="CB20" s="329"/>
      <c r="CC20" s="329"/>
      <c r="CD20" s="329"/>
      <c r="CE20" s="329"/>
      <c r="CF20" s="329"/>
      <c r="CG20" s="334"/>
      <c r="CH20" s="332"/>
      <c r="CI20" s="332"/>
      <c r="CJ20" s="332"/>
      <c r="CK20" s="335"/>
      <c r="CU20" s="7"/>
      <c r="CV20" s="7"/>
      <c r="CZ20" s="8"/>
    </row>
    <row r="21" spans="3:118" ht="8.1" customHeight="1" x14ac:dyDescent="0.15">
      <c r="C21" s="27"/>
      <c r="D21" s="27"/>
      <c r="E21" s="205"/>
      <c r="F21" s="206"/>
      <c r="G21" s="206"/>
      <c r="H21" s="206"/>
      <c r="I21" s="206"/>
      <c r="J21" s="206"/>
      <c r="K21" s="206"/>
      <c r="L21" s="207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337"/>
      <c r="BI21" s="337"/>
      <c r="BJ21" s="337"/>
      <c r="BK21" s="337"/>
      <c r="BL21" s="337"/>
      <c r="BM21" s="337"/>
      <c r="BN21" s="337"/>
      <c r="BO21" s="337"/>
      <c r="BP21" s="337"/>
      <c r="BQ21" s="337"/>
      <c r="BR21" s="337"/>
      <c r="BS21" s="337"/>
      <c r="BT21" s="337"/>
      <c r="BU21" s="337"/>
      <c r="BV21" s="337"/>
      <c r="BW21" s="333"/>
      <c r="BX21" s="332"/>
      <c r="BY21" s="332"/>
      <c r="BZ21" s="332"/>
      <c r="CA21" s="332"/>
      <c r="CB21" s="330"/>
      <c r="CC21" s="330"/>
      <c r="CD21" s="330"/>
      <c r="CE21" s="330"/>
      <c r="CF21" s="330"/>
      <c r="CG21" s="332"/>
      <c r="CH21" s="332"/>
      <c r="CI21" s="332"/>
      <c r="CJ21" s="332"/>
      <c r="CK21" s="335"/>
      <c r="CU21" s="7"/>
      <c r="CV21" s="7"/>
      <c r="CZ21" s="8"/>
    </row>
    <row r="22" spans="3:118" ht="12" customHeight="1" x14ac:dyDescent="0.15">
      <c r="C22" s="27"/>
      <c r="D22" s="27"/>
      <c r="E22" s="212" t="s">
        <v>26</v>
      </c>
      <c r="F22" s="213"/>
      <c r="G22" s="176" t="s">
        <v>203</v>
      </c>
      <c r="H22" s="176"/>
      <c r="I22" s="176"/>
      <c r="J22" s="176"/>
      <c r="K22" s="176"/>
      <c r="L22" s="177"/>
      <c r="M22" s="182" t="s">
        <v>48</v>
      </c>
      <c r="N22" s="176"/>
      <c r="O22" s="176"/>
      <c r="P22" s="176"/>
      <c r="Q22" s="176"/>
      <c r="R22" s="176"/>
      <c r="S22" s="176"/>
      <c r="T22" s="176"/>
      <c r="U22" s="176"/>
      <c r="V22" s="176"/>
      <c r="W22" s="177"/>
      <c r="X22" s="182" t="s">
        <v>204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7"/>
      <c r="AK22" s="244"/>
      <c r="AL22" s="245"/>
      <c r="AM22" s="176" t="s">
        <v>114</v>
      </c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7"/>
      <c r="BH22" s="187" t="s">
        <v>113</v>
      </c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9"/>
      <c r="BW22" s="158" t="str">
        <f>IF(OR(BI28="",BI24=""),"",(IF(AND(BI28=AP28,BI24=AP24),"○","")))</f>
        <v/>
      </c>
      <c r="BX22" s="159"/>
      <c r="BY22" s="159"/>
      <c r="BZ22" s="159"/>
      <c r="CA22" s="159"/>
      <c r="CB22" s="159" t="s">
        <v>42</v>
      </c>
      <c r="CC22" s="159"/>
      <c r="CD22" s="159"/>
      <c r="CE22" s="159"/>
      <c r="CF22" s="159"/>
      <c r="CG22" s="159" t="str">
        <f>IF(OR(BI28="",BI24=""),"",(IF(NOT(AND(BI28=AP28,BI24=AP24)),"○","")))</f>
        <v/>
      </c>
      <c r="CH22" s="159"/>
      <c r="CI22" s="159"/>
      <c r="CJ22" s="159"/>
      <c r="CK22" s="162"/>
      <c r="CU22" s="7"/>
      <c r="CV22" s="7"/>
      <c r="CZ22" s="8"/>
    </row>
    <row r="23" spans="3:118" ht="12" customHeight="1" x14ac:dyDescent="0.15">
      <c r="C23" s="27"/>
      <c r="D23" s="27"/>
      <c r="E23" s="214"/>
      <c r="F23" s="215"/>
      <c r="G23" s="178"/>
      <c r="H23" s="178"/>
      <c r="I23" s="178"/>
      <c r="J23" s="178"/>
      <c r="K23" s="178"/>
      <c r="L23" s="179"/>
      <c r="M23" s="183"/>
      <c r="N23" s="178"/>
      <c r="O23" s="178"/>
      <c r="P23" s="178"/>
      <c r="Q23" s="178"/>
      <c r="R23" s="178"/>
      <c r="S23" s="178"/>
      <c r="T23" s="178"/>
      <c r="U23" s="178"/>
      <c r="V23" s="178"/>
      <c r="W23" s="179"/>
      <c r="X23" s="183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9"/>
      <c r="AK23" s="246"/>
      <c r="AL23" s="247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9"/>
      <c r="BH23" s="190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2"/>
      <c r="BW23" s="149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4"/>
      <c r="CU23" s="7"/>
      <c r="CV23" s="7"/>
      <c r="CZ23" s="8"/>
    </row>
    <row r="24" spans="3:118" ht="8.1" customHeight="1" x14ac:dyDescent="0.15">
      <c r="C24" s="27"/>
      <c r="D24" s="27"/>
      <c r="E24" s="214"/>
      <c r="F24" s="215"/>
      <c r="G24" s="178"/>
      <c r="H24" s="178"/>
      <c r="I24" s="178"/>
      <c r="J24" s="178"/>
      <c r="K24" s="178"/>
      <c r="L24" s="179"/>
      <c r="M24" s="183"/>
      <c r="N24" s="178"/>
      <c r="O24" s="178"/>
      <c r="P24" s="178"/>
      <c r="Q24" s="178"/>
      <c r="R24" s="178"/>
      <c r="S24" s="178"/>
      <c r="T24" s="178"/>
      <c r="U24" s="178"/>
      <c r="V24" s="178"/>
      <c r="W24" s="179"/>
      <c r="X24" s="183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9"/>
      <c r="AK24" s="44"/>
      <c r="AL24" s="139" t="s">
        <v>106</v>
      </c>
      <c r="AM24" s="139"/>
      <c r="AN24" s="139"/>
      <c r="AO24" s="139"/>
      <c r="AP24" s="231" t="str">
        <f>IF(OR(AL5="認定番号",AL5=""),"?",VLOOKUP(AL5,CY27:DN36,5,FALSE))</f>
        <v>?</v>
      </c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119"/>
      <c r="BD24" s="122"/>
      <c r="BE24" s="122"/>
      <c r="BF24" s="122"/>
      <c r="BG24" s="123"/>
      <c r="BH24" s="122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32"/>
      <c r="BU24" s="32"/>
      <c r="BV24" s="32"/>
      <c r="BW24" s="149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4"/>
      <c r="CU24" s="7"/>
      <c r="CV24" s="7"/>
      <c r="CZ24" s="8"/>
    </row>
    <row r="25" spans="3:118" ht="8.1" customHeight="1" x14ac:dyDescent="0.15">
      <c r="C25" s="27"/>
      <c r="D25" s="27"/>
      <c r="E25" s="214"/>
      <c r="F25" s="215"/>
      <c r="G25" s="178"/>
      <c r="H25" s="178"/>
      <c r="I25" s="178"/>
      <c r="J25" s="178"/>
      <c r="K25" s="178"/>
      <c r="L25" s="179"/>
      <c r="M25" s="183"/>
      <c r="N25" s="178"/>
      <c r="O25" s="178"/>
      <c r="P25" s="178"/>
      <c r="Q25" s="178"/>
      <c r="R25" s="178"/>
      <c r="S25" s="178"/>
      <c r="T25" s="178"/>
      <c r="U25" s="178"/>
      <c r="V25" s="178"/>
      <c r="W25" s="179"/>
      <c r="X25" s="183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9"/>
      <c r="AK25" s="46"/>
      <c r="AL25" s="193"/>
      <c r="AM25" s="193"/>
      <c r="AN25" s="193"/>
      <c r="AO25" s="193"/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409"/>
      <c r="BB25" s="409"/>
      <c r="BC25" s="121"/>
      <c r="BD25" s="410"/>
      <c r="BE25" s="410"/>
      <c r="BF25" s="410"/>
      <c r="BG25" s="411"/>
      <c r="BH25" s="410"/>
      <c r="BI25" s="412"/>
      <c r="BJ25" s="412"/>
      <c r="BK25" s="412"/>
      <c r="BL25" s="412"/>
      <c r="BM25" s="412"/>
      <c r="BN25" s="412"/>
      <c r="BO25" s="412"/>
      <c r="BP25" s="412"/>
      <c r="BQ25" s="412"/>
      <c r="BR25" s="412"/>
      <c r="BS25" s="412"/>
      <c r="BT25" s="32"/>
      <c r="BU25" s="32"/>
      <c r="BV25" s="32"/>
      <c r="BW25" s="149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4"/>
      <c r="CU25" s="7"/>
      <c r="CV25" s="7"/>
      <c r="CZ25" s="8"/>
    </row>
    <row r="26" spans="3:118" ht="12" customHeight="1" x14ac:dyDescent="0.15">
      <c r="E26" s="214"/>
      <c r="F26" s="215"/>
      <c r="G26" s="178"/>
      <c r="H26" s="178"/>
      <c r="I26" s="178"/>
      <c r="J26" s="178"/>
      <c r="K26" s="178"/>
      <c r="L26" s="179"/>
      <c r="M26" s="183"/>
      <c r="N26" s="178"/>
      <c r="O26" s="178"/>
      <c r="P26" s="178"/>
      <c r="Q26" s="178"/>
      <c r="R26" s="178"/>
      <c r="S26" s="178"/>
      <c r="T26" s="178"/>
      <c r="U26" s="178"/>
      <c r="V26" s="178"/>
      <c r="W26" s="179"/>
      <c r="X26" s="183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9"/>
      <c r="AK26" s="246"/>
      <c r="AL26" s="247"/>
      <c r="AM26" s="178" t="s">
        <v>115</v>
      </c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9"/>
      <c r="BH26" s="224" t="s">
        <v>34</v>
      </c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3"/>
      <c r="BU26" s="223"/>
      <c r="BV26" s="48"/>
      <c r="BW26" s="149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4"/>
      <c r="CR26" s="3"/>
      <c r="CS26" s="3"/>
      <c r="CT26" s="3"/>
      <c r="CU26" s="3"/>
      <c r="CV26" s="3"/>
      <c r="CW26" s="3"/>
      <c r="CY26" s="3" t="s">
        <v>65</v>
      </c>
      <c r="CZ26" s="10" t="s">
        <v>48</v>
      </c>
      <c r="DA26" s="3" t="s">
        <v>66</v>
      </c>
      <c r="DB26" s="3" t="s">
        <v>205</v>
      </c>
      <c r="DC26" s="3"/>
      <c r="DD26" s="170" t="s">
        <v>70</v>
      </c>
      <c r="DE26" s="170"/>
      <c r="DF26" s="170"/>
      <c r="DG26" s="144" t="s">
        <v>86</v>
      </c>
      <c r="DH26" s="145"/>
      <c r="DI26" s="145"/>
      <c r="DJ26" s="145"/>
      <c r="DK26" s="145"/>
      <c r="DL26" s="145"/>
      <c r="DM26" s="145"/>
      <c r="DN26" s="146"/>
    </row>
    <row r="27" spans="3:118" ht="12" customHeight="1" x14ac:dyDescent="0.15">
      <c r="E27" s="214"/>
      <c r="F27" s="215"/>
      <c r="G27" s="178"/>
      <c r="H27" s="178"/>
      <c r="I27" s="178"/>
      <c r="J27" s="178"/>
      <c r="K27" s="178"/>
      <c r="L27" s="179"/>
      <c r="M27" s="183"/>
      <c r="N27" s="178"/>
      <c r="O27" s="178"/>
      <c r="P27" s="178"/>
      <c r="Q27" s="178"/>
      <c r="R27" s="178"/>
      <c r="S27" s="178"/>
      <c r="T27" s="178"/>
      <c r="U27" s="178"/>
      <c r="V27" s="178"/>
      <c r="W27" s="179"/>
      <c r="X27" s="183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9"/>
      <c r="AK27" s="246"/>
      <c r="AL27" s="247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9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49"/>
      <c r="BW27" s="149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4"/>
      <c r="CR27" s="3" t="s">
        <v>84</v>
      </c>
      <c r="CS27" s="3">
        <v>27</v>
      </c>
      <c r="CT27" s="3">
        <v>1</v>
      </c>
      <c r="CU27" s="3">
        <v>1</v>
      </c>
      <c r="CV27" s="3">
        <v>320</v>
      </c>
      <c r="CW27" s="3">
        <v>30</v>
      </c>
      <c r="CY27" s="3" t="s">
        <v>179</v>
      </c>
      <c r="CZ27" s="10" t="s">
        <v>180</v>
      </c>
      <c r="DA27" s="3">
        <v>725</v>
      </c>
      <c r="DB27" s="3" t="s">
        <v>78</v>
      </c>
      <c r="DC27" s="3" t="s">
        <v>78</v>
      </c>
      <c r="DD27" s="3" t="s">
        <v>71</v>
      </c>
      <c r="DE27" s="3">
        <v>70</v>
      </c>
      <c r="DF27" s="3">
        <v>-70</v>
      </c>
      <c r="DG27" s="3" t="s">
        <v>181</v>
      </c>
      <c r="DH27" s="3" t="s">
        <v>182</v>
      </c>
      <c r="DI27" s="3" t="s">
        <v>122</v>
      </c>
      <c r="DJ27" s="3">
        <v>10</v>
      </c>
      <c r="DK27" s="10">
        <v>1000</v>
      </c>
      <c r="DL27" s="3">
        <v>10</v>
      </c>
      <c r="DM27" s="10">
        <v>1000</v>
      </c>
      <c r="DN27" s="3"/>
    </row>
    <row r="28" spans="3:118" ht="8.1" customHeight="1" x14ac:dyDescent="0.15">
      <c r="E28" s="214"/>
      <c r="F28" s="215"/>
      <c r="G28" s="178"/>
      <c r="H28" s="178"/>
      <c r="I28" s="178"/>
      <c r="J28" s="178"/>
      <c r="K28" s="178"/>
      <c r="L28" s="179"/>
      <c r="M28" s="183"/>
      <c r="N28" s="178"/>
      <c r="O28" s="178"/>
      <c r="P28" s="178"/>
      <c r="Q28" s="178"/>
      <c r="R28" s="178"/>
      <c r="S28" s="178"/>
      <c r="T28" s="178"/>
      <c r="U28" s="178"/>
      <c r="V28" s="178"/>
      <c r="W28" s="179"/>
      <c r="X28" s="183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9"/>
      <c r="AK28" s="50"/>
      <c r="AL28" s="139" t="s">
        <v>67</v>
      </c>
      <c r="AM28" s="139"/>
      <c r="AN28" s="139"/>
      <c r="AO28" s="139"/>
      <c r="AP28" s="231" t="str">
        <f>IF(OR(AL5="認定番号",AL5=""),"?",VLOOKUP(AL5,CY27:DN36,4,FALSE))</f>
        <v>?</v>
      </c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51"/>
      <c r="BD28" s="51"/>
      <c r="BE28" s="51"/>
      <c r="BF28" s="51"/>
      <c r="BG28" s="52"/>
      <c r="BH28" s="118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36"/>
      <c r="BU28" s="36"/>
      <c r="BV28" s="36"/>
      <c r="BW28" s="149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4"/>
      <c r="CR28" s="3"/>
      <c r="CS28" s="3">
        <v>28</v>
      </c>
      <c r="CT28" s="3">
        <v>2</v>
      </c>
      <c r="CU28" s="3">
        <v>2</v>
      </c>
      <c r="CV28" s="3">
        <v>450</v>
      </c>
      <c r="CW28" s="3">
        <v>45</v>
      </c>
      <c r="CY28" s="3" t="s">
        <v>76</v>
      </c>
      <c r="CZ28" s="10" t="s">
        <v>77</v>
      </c>
      <c r="DA28" s="3">
        <v>725</v>
      </c>
      <c r="DB28" s="3" t="s">
        <v>78</v>
      </c>
      <c r="DC28" s="3" t="s">
        <v>78</v>
      </c>
      <c r="DD28" s="3" t="s">
        <v>71</v>
      </c>
      <c r="DE28" s="3">
        <v>70</v>
      </c>
      <c r="DF28" s="3">
        <v>-70</v>
      </c>
      <c r="DG28" s="3" t="s">
        <v>181</v>
      </c>
      <c r="DH28" s="3" t="s">
        <v>182</v>
      </c>
      <c r="DI28" s="3" t="s">
        <v>122</v>
      </c>
      <c r="DJ28" s="3">
        <v>10</v>
      </c>
      <c r="DK28" s="10">
        <v>1000</v>
      </c>
      <c r="DL28" s="3">
        <v>10</v>
      </c>
      <c r="DM28" s="10">
        <v>1000</v>
      </c>
      <c r="DN28" s="3"/>
    </row>
    <row r="29" spans="3:118" ht="8.1" customHeight="1" x14ac:dyDescent="0.15">
      <c r="E29" s="214"/>
      <c r="F29" s="215"/>
      <c r="G29" s="178"/>
      <c r="H29" s="178"/>
      <c r="I29" s="178"/>
      <c r="J29" s="178"/>
      <c r="K29" s="178"/>
      <c r="L29" s="179"/>
      <c r="M29" s="184"/>
      <c r="N29" s="185"/>
      <c r="O29" s="185"/>
      <c r="P29" s="185"/>
      <c r="Q29" s="185"/>
      <c r="R29" s="185"/>
      <c r="S29" s="185"/>
      <c r="T29" s="185"/>
      <c r="U29" s="185"/>
      <c r="V29" s="185"/>
      <c r="W29" s="186"/>
      <c r="X29" s="184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6"/>
      <c r="AK29" s="53"/>
      <c r="AL29" s="193"/>
      <c r="AM29" s="193"/>
      <c r="AN29" s="193"/>
      <c r="AO29" s="193"/>
      <c r="AP29" s="409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  <c r="BA29" s="409"/>
      <c r="BB29" s="409"/>
      <c r="BC29" s="54"/>
      <c r="BD29" s="54"/>
      <c r="BE29" s="54"/>
      <c r="BF29" s="54"/>
      <c r="BG29" s="55"/>
      <c r="BH29" s="120"/>
      <c r="BI29" s="412"/>
      <c r="BJ29" s="412"/>
      <c r="BK29" s="412"/>
      <c r="BL29" s="412"/>
      <c r="BM29" s="412"/>
      <c r="BN29" s="412"/>
      <c r="BO29" s="412"/>
      <c r="BP29" s="412"/>
      <c r="BQ29" s="412"/>
      <c r="BR29" s="412"/>
      <c r="BS29" s="412"/>
      <c r="BT29" s="47"/>
      <c r="BU29" s="47"/>
      <c r="BV29" s="47"/>
      <c r="BW29" s="160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3"/>
      <c r="CL29" s="50"/>
      <c r="CM29" s="9"/>
      <c r="CN29" s="9"/>
      <c r="CO29" s="9"/>
      <c r="CP29" s="9"/>
      <c r="CR29" s="3" t="s">
        <v>107</v>
      </c>
      <c r="CS29" s="3">
        <v>29</v>
      </c>
      <c r="CT29" s="3">
        <v>3</v>
      </c>
      <c r="CU29" s="3">
        <v>3</v>
      </c>
      <c r="CV29" s="3">
        <v>600</v>
      </c>
      <c r="CW29" s="3">
        <v>60</v>
      </c>
      <c r="CY29" s="3" t="s">
        <v>183</v>
      </c>
      <c r="CZ29" s="3" t="s">
        <v>184</v>
      </c>
      <c r="DA29" s="3">
        <v>725</v>
      </c>
      <c r="DB29" s="3" t="s">
        <v>78</v>
      </c>
      <c r="DC29" s="3" t="s">
        <v>78</v>
      </c>
      <c r="DD29" s="3" t="s">
        <v>71</v>
      </c>
      <c r="DE29" s="3">
        <v>70</v>
      </c>
      <c r="DF29" s="3">
        <v>-70</v>
      </c>
      <c r="DG29" s="3" t="s">
        <v>181</v>
      </c>
      <c r="DH29" s="3" t="s">
        <v>182</v>
      </c>
      <c r="DI29" s="3" t="s">
        <v>122</v>
      </c>
      <c r="DJ29" s="3">
        <v>10</v>
      </c>
      <c r="DK29" s="10">
        <v>1000</v>
      </c>
      <c r="DL29" s="3">
        <v>10</v>
      </c>
      <c r="DM29" s="10">
        <v>1000</v>
      </c>
      <c r="DN29" s="3"/>
    </row>
    <row r="30" spans="3:118" ht="8.1" customHeight="1" x14ac:dyDescent="0.15">
      <c r="E30" s="214"/>
      <c r="F30" s="215"/>
      <c r="G30" s="178"/>
      <c r="H30" s="178"/>
      <c r="I30" s="178"/>
      <c r="J30" s="178"/>
      <c r="K30" s="178"/>
      <c r="L30" s="179"/>
      <c r="M30" s="232" t="s">
        <v>49</v>
      </c>
      <c r="N30" s="233"/>
      <c r="O30" s="233"/>
      <c r="P30" s="233"/>
      <c r="Q30" s="233"/>
      <c r="R30" s="233"/>
      <c r="S30" s="233"/>
      <c r="T30" s="233"/>
      <c r="U30" s="233"/>
      <c r="V30" s="233"/>
      <c r="W30" s="234"/>
      <c r="X30" s="232" t="s">
        <v>132</v>
      </c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4"/>
      <c r="AK30" s="222" t="s">
        <v>50</v>
      </c>
      <c r="AL30" s="223"/>
      <c r="AM30" s="223"/>
      <c r="AN30" s="223"/>
      <c r="AO30" s="223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7"/>
      <c r="BH30" s="138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253"/>
      <c r="BU30" s="253"/>
      <c r="BV30" s="254"/>
      <c r="BW30" s="248"/>
      <c r="BX30" s="238"/>
      <c r="BY30" s="238"/>
      <c r="BZ30" s="238"/>
      <c r="CA30" s="238"/>
      <c r="CB30" s="148" t="s">
        <v>42</v>
      </c>
      <c r="CC30" s="171"/>
      <c r="CD30" s="171"/>
      <c r="CE30" s="171"/>
      <c r="CF30" s="171"/>
      <c r="CG30" s="238"/>
      <c r="CH30" s="238"/>
      <c r="CI30" s="238"/>
      <c r="CJ30" s="238"/>
      <c r="CK30" s="239"/>
      <c r="CL30" s="50"/>
      <c r="CM30" s="9"/>
      <c r="CN30" s="9"/>
      <c r="CO30" s="9"/>
      <c r="CP30" s="9"/>
      <c r="CR30" s="3"/>
      <c r="CS30" s="3">
        <v>30</v>
      </c>
      <c r="CT30" s="3">
        <v>4</v>
      </c>
      <c r="CU30" s="3">
        <v>4</v>
      </c>
      <c r="CV30" s="3">
        <v>700</v>
      </c>
      <c r="CW30" s="3">
        <v>90</v>
      </c>
      <c r="CY30" s="3" t="s">
        <v>185</v>
      </c>
      <c r="CZ30" s="3" t="s">
        <v>186</v>
      </c>
      <c r="DA30" s="3">
        <v>765</v>
      </c>
      <c r="DB30" s="3" t="s">
        <v>187</v>
      </c>
      <c r="DC30" s="3" t="s">
        <v>108</v>
      </c>
      <c r="DD30" s="3" t="s">
        <v>72</v>
      </c>
      <c r="DE30" s="3">
        <v>75</v>
      </c>
      <c r="DF30" s="3">
        <v>-75</v>
      </c>
      <c r="DG30" s="3" t="s">
        <v>188</v>
      </c>
      <c r="DH30" s="3" t="s">
        <v>189</v>
      </c>
      <c r="DI30" s="3" t="s">
        <v>123</v>
      </c>
      <c r="DJ30" s="3">
        <v>15</v>
      </c>
      <c r="DK30" s="10">
        <v>1000</v>
      </c>
      <c r="DL30" s="3">
        <v>6</v>
      </c>
      <c r="DM30" s="10">
        <v>100</v>
      </c>
      <c r="DN30" s="3"/>
    </row>
    <row r="31" spans="3:118" ht="8.1" customHeight="1" x14ac:dyDescent="0.15">
      <c r="E31" s="214"/>
      <c r="F31" s="215"/>
      <c r="G31" s="178"/>
      <c r="H31" s="178"/>
      <c r="I31" s="178"/>
      <c r="J31" s="178"/>
      <c r="K31" s="178"/>
      <c r="L31" s="179"/>
      <c r="M31" s="183"/>
      <c r="N31" s="178"/>
      <c r="O31" s="178"/>
      <c r="P31" s="178"/>
      <c r="Q31" s="178"/>
      <c r="R31" s="178"/>
      <c r="S31" s="178"/>
      <c r="T31" s="178"/>
      <c r="U31" s="178"/>
      <c r="V31" s="178"/>
      <c r="W31" s="179"/>
      <c r="X31" s="183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9"/>
      <c r="AK31" s="226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7"/>
      <c r="BH31" s="138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40"/>
      <c r="BW31" s="249"/>
      <c r="BX31" s="240"/>
      <c r="BY31" s="240"/>
      <c r="BZ31" s="240"/>
      <c r="CA31" s="240"/>
      <c r="CB31" s="172"/>
      <c r="CC31" s="172"/>
      <c r="CD31" s="172"/>
      <c r="CE31" s="172"/>
      <c r="CF31" s="172"/>
      <c r="CG31" s="240"/>
      <c r="CH31" s="240"/>
      <c r="CI31" s="240"/>
      <c r="CJ31" s="240"/>
      <c r="CK31" s="241"/>
      <c r="CL31" s="50"/>
      <c r="CM31" s="9"/>
      <c r="CN31" s="9"/>
      <c r="CO31" s="9"/>
      <c r="CP31" s="9"/>
      <c r="CQ31" s="11"/>
      <c r="CR31" s="7"/>
      <c r="CS31" s="4">
        <v>31</v>
      </c>
      <c r="CT31" s="4">
        <v>5</v>
      </c>
      <c r="CU31" s="4">
        <v>5</v>
      </c>
      <c r="CV31" s="4">
        <v>750</v>
      </c>
      <c r="CW31" s="4">
        <v>105</v>
      </c>
      <c r="CY31" s="3" t="s">
        <v>190</v>
      </c>
      <c r="CZ31" s="10" t="s">
        <v>191</v>
      </c>
      <c r="DA31" s="3">
        <v>765</v>
      </c>
      <c r="DB31" s="3" t="s">
        <v>187</v>
      </c>
      <c r="DC31" s="3" t="s">
        <v>109</v>
      </c>
      <c r="DD31" s="3" t="s">
        <v>72</v>
      </c>
      <c r="DE31" s="3">
        <v>75</v>
      </c>
      <c r="DF31" s="3">
        <v>-75</v>
      </c>
      <c r="DG31" s="3" t="s">
        <v>188</v>
      </c>
      <c r="DH31" s="3" t="s">
        <v>189</v>
      </c>
      <c r="DI31" s="3" t="s">
        <v>123</v>
      </c>
      <c r="DJ31" s="3">
        <v>15</v>
      </c>
      <c r="DK31" s="10">
        <v>1000</v>
      </c>
      <c r="DL31" s="3">
        <v>6</v>
      </c>
      <c r="DM31" s="10">
        <v>100</v>
      </c>
      <c r="DN31" s="3"/>
    </row>
    <row r="32" spans="3:118" ht="8.1" customHeight="1" x14ac:dyDescent="0.15">
      <c r="E32" s="214"/>
      <c r="F32" s="215"/>
      <c r="G32" s="178"/>
      <c r="H32" s="178"/>
      <c r="I32" s="178"/>
      <c r="J32" s="178"/>
      <c r="K32" s="178"/>
      <c r="L32" s="179"/>
      <c r="M32" s="183"/>
      <c r="N32" s="178"/>
      <c r="O32" s="178"/>
      <c r="P32" s="178"/>
      <c r="Q32" s="178"/>
      <c r="R32" s="178"/>
      <c r="S32" s="178"/>
      <c r="T32" s="178"/>
      <c r="U32" s="178"/>
      <c r="V32" s="178"/>
      <c r="W32" s="179"/>
      <c r="X32" s="183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9"/>
      <c r="AK32" s="226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7"/>
      <c r="BH32" s="138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40"/>
      <c r="BW32" s="249"/>
      <c r="BX32" s="240"/>
      <c r="BY32" s="240"/>
      <c r="BZ32" s="240"/>
      <c r="CA32" s="240"/>
      <c r="CB32" s="172"/>
      <c r="CC32" s="172"/>
      <c r="CD32" s="172"/>
      <c r="CE32" s="172"/>
      <c r="CF32" s="172"/>
      <c r="CG32" s="240"/>
      <c r="CH32" s="240"/>
      <c r="CI32" s="240"/>
      <c r="CJ32" s="240"/>
      <c r="CK32" s="241"/>
      <c r="CL32" s="50"/>
      <c r="CM32" s="9"/>
      <c r="CN32" s="9"/>
      <c r="CO32" s="9"/>
      <c r="CP32" s="9"/>
      <c r="CQ32" s="9"/>
      <c r="CR32" s="7"/>
      <c r="CS32" s="4">
        <v>32</v>
      </c>
      <c r="CT32" s="4">
        <v>6</v>
      </c>
      <c r="CU32" s="4">
        <v>6</v>
      </c>
      <c r="CV32" s="4">
        <v>850</v>
      </c>
      <c r="CW32" s="3"/>
      <c r="CY32" s="3" t="s">
        <v>192</v>
      </c>
      <c r="CZ32" s="10" t="s">
        <v>193</v>
      </c>
      <c r="DA32" s="3">
        <v>765</v>
      </c>
      <c r="DB32" s="3" t="s">
        <v>187</v>
      </c>
      <c r="DC32" s="3" t="s">
        <v>110</v>
      </c>
      <c r="DD32" s="3" t="s">
        <v>72</v>
      </c>
      <c r="DE32" s="3">
        <v>75</v>
      </c>
      <c r="DF32" s="3">
        <v>-75</v>
      </c>
      <c r="DG32" s="3" t="s">
        <v>188</v>
      </c>
      <c r="DH32" s="3" t="s">
        <v>189</v>
      </c>
      <c r="DI32" s="3" t="s">
        <v>123</v>
      </c>
      <c r="DJ32" s="3">
        <v>15</v>
      </c>
      <c r="DK32" s="10">
        <v>1000</v>
      </c>
      <c r="DL32" s="3">
        <v>6</v>
      </c>
      <c r="DM32" s="10">
        <v>100</v>
      </c>
      <c r="DN32" s="3"/>
    </row>
    <row r="33" spans="5:118" ht="8.1" customHeight="1" x14ac:dyDescent="0.15">
      <c r="E33" s="214"/>
      <c r="F33" s="215"/>
      <c r="G33" s="178"/>
      <c r="H33" s="178"/>
      <c r="I33" s="178"/>
      <c r="J33" s="178"/>
      <c r="K33" s="178"/>
      <c r="L33" s="179"/>
      <c r="M33" s="183"/>
      <c r="N33" s="178"/>
      <c r="O33" s="178"/>
      <c r="P33" s="178"/>
      <c r="Q33" s="178"/>
      <c r="R33" s="178"/>
      <c r="S33" s="178"/>
      <c r="T33" s="178"/>
      <c r="U33" s="178"/>
      <c r="V33" s="178"/>
      <c r="W33" s="179"/>
      <c r="X33" s="183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9"/>
      <c r="AK33" s="228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30"/>
      <c r="BH33" s="338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339"/>
      <c r="BW33" s="250"/>
      <c r="BX33" s="166"/>
      <c r="BY33" s="166"/>
      <c r="BZ33" s="166"/>
      <c r="CA33" s="166"/>
      <c r="CB33" s="251"/>
      <c r="CC33" s="251"/>
      <c r="CD33" s="251"/>
      <c r="CE33" s="251"/>
      <c r="CF33" s="251"/>
      <c r="CG33" s="166"/>
      <c r="CH33" s="166"/>
      <c r="CI33" s="166"/>
      <c r="CJ33" s="166"/>
      <c r="CK33" s="167"/>
      <c r="CL33" s="50"/>
      <c r="CM33" s="9"/>
      <c r="CN33" s="9"/>
      <c r="CO33" s="9"/>
      <c r="CP33" s="9"/>
      <c r="CQ33" s="9"/>
      <c r="CR33" s="7"/>
      <c r="CS33" s="4">
        <v>33</v>
      </c>
      <c r="CT33" s="4">
        <v>7</v>
      </c>
      <c r="CU33" s="4">
        <v>7</v>
      </c>
      <c r="CV33" s="4">
        <v>900</v>
      </c>
      <c r="CW33" s="3"/>
      <c r="CY33" s="3" t="s">
        <v>194</v>
      </c>
      <c r="CZ33" s="10" t="s">
        <v>195</v>
      </c>
      <c r="DA33" s="3">
        <v>790</v>
      </c>
      <c r="DB33" s="3" t="s">
        <v>187</v>
      </c>
      <c r="DC33" s="3" t="s">
        <v>111</v>
      </c>
      <c r="DD33" s="3" t="s">
        <v>72</v>
      </c>
      <c r="DE33" s="3">
        <v>75</v>
      </c>
      <c r="DF33" s="3">
        <v>-75</v>
      </c>
      <c r="DG33" s="3" t="s">
        <v>188</v>
      </c>
      <c r="DH33" s="3" t="s">
        <v>189</v>
      </c>
      <c r="DI33" s="3" t="s">
        <v>123</v>
      </c>
      <c r="DJ33" s="3">
        <v>15</v>
      </c>
      <c r="DK33" s="10">
        <v>1000</v>
      </c>
      <c r="DL33" s="3">
        <v>6</v>
      </c>
      <c r="DM33" s="10">
        <v>100</v>
      </c>
      <c r="DN33" s="3"/>
    </row>
    <row r="34" spans="5:118" ht="8.1" customHeight="1" x14ac:dyDescent="0.15">
      <c r="E34" s="214"/>
      <c r="F34" s="215"/>
      <c r="G34" s="178"/>
      <c r="H34" s="178"/>
      <c r="I34" s="178"/>
      <c r="J34" s="178"/>
      <c r="K34" s="178"/>
      <c r="L34" s="179"/>
      <c r="M34" s="183"/>
      <c r="N34" s="178"/>
      <c r="O34" s="178"/>
      <c r="P34" s="178"/>
      <c r="Q34" s="178"/>
      <c r="R34" s="178"/>
      <c r="S34" s="178"/>
      <c r="T34" s="178"/>
      <c r="U34" s="178"/>
      <c r="V34" s="178"/>
      <c r="W34" s="179"/>
      <c r="X34" s="183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9"/>
      <c r="AK34" s="279" t="s">
        <v>87</v>
      </c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8"/>
      <c r="BH34" s="252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4"/>
      <c r="BW34" s="248"/>
      <c r="BX34" s="238"/>
      <c r="BY34" s="238"/>
      <c r="BZ34" s="238"/>
      <c r="CA34" s="238"/>
      <c r="CB34" s="148" t="s">
        <v>42</v>
      </c>
      <c r="CC34" s="148"/>
      <c r="CD34" s="148"/>
      <c r="CE34" s="148"/>
      <c r="CF34" s="148"/>
      <c r="CG34" s="238"/>
      <c r="CH34" s="238"/>
      <c r="CI34" s="238"/>
      <c r="CJ34" s="238"/>
      <c r="CK34" s="239"/>
      <c r="CL34" s="56"/>
      <c r="CM34" s="9"/>
      <c r="CN34" s="9"/>
      <c r="CO34" s="9"/>
      <c r="CP34" s="9"/>
      <c r="CQ34" s="9"/>
      <c r="CR34" s="7"/>
      <c r="CS34" s="4">
        <v>34</v>
      </c>
      <c r="CT34" s="4">
        <v>8</v>
      </c>
      <c r="CU34" s="4">
        <v>8</v>
      </c>
      <c r="CV34" s="4">
        <v>1000</v>
      </c>
      <c r="CW34" s="3"/>
      <c r="CY34" s="3" t="s">
        <v>196</v>
      </c>
      <c r="CZ34" s="10" t="s">
        <v>197</v>
      </c>
      <c r="DA34" s="3">
        <v>790</v>
      </c>
      <c r="DB34" s="3" t="s">
        <v>187</v>
      </c>
      <c r="DC34" s="3" t="s">
        <v>111</v>
      </c>
      <c r="DD34" s="3" t="s">
        <v>72</v>
      </c>
      <c r="DE34" s="3">
        <v>75</v>
      </c>
      <c r="DF34" s="3">
        <v>-75</v>
      </c>
      <c r="DG34" s="3" t="s">
        <v>188</v>
      </c>
      <c r="DH34" s="3" t="s">
        <v>189</v>
      </c>
      <c r="DI34" s="3" t="s">
        <v>123</v>
      </c>
      <c r="DJ34" s="3">
        <v>15</v>
      </c>
      <c r="DK34" s="10">
        <v>1000</v>
      </c>
      <c r="DL34" s="3">
        <v>6</v>
      </c>
      <c r="DM34" s="10">
        <v>100</v>
      </c>
      <c r="DN34" s="3"/>
    </row>
    <row r="35" spans="5:118" ht="8.1" customHeight="1" x14ac:dyDescent="0.15">
      <c r="E35" s="214"/>
      <c r="F35" s="215"/>
      <c r="G35" s="178"/>
      <c r="H35" s="178"/>
      <c r="I35" s="178"/>
      <c r="J35" s="178"/>
      <c r="K35" s="178"/>
      <c r="L35" s="179"/>
      <c r="M35" s="183"/>
      <c r="N35" s="178"/>
      <c r="O35" s="178"/>
      <c r="P35" s="178"/>
      <c r="Q35" s="178"/>
      <c r="R35" s="178"/>
      <c r="S35" s="178"/>
      <c r="T35" s="178"/>
      <c r="U35" s="178"/>
      <c r="V35" s="178"/>
      <c r="W35" s="179"/>
      <c r="X35" s="183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9"/>
      <c r="AK35" s="279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8"/>
      <c r="BH35" s="138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40"/>
      <c r="BW35" s="249"/>
      <c r="BX35" s="240"/>
      <c r="BY35" s="240"/>
      <c r="BZ35" s="240"/>
      <c r="CA35" s="240"/>
      <c r="CB35" s="150"/>
      <c r="CC35" s="150"/>
      <c r="CD35" s="150"/>
      <c r="CE35" s="150"/>
      <c r="CF35" s="150"/>
      <c r="CG35" s="240"/>
      <c r="CH35" s="240"/>
      <c r="CI35" s="240"/>
      <c r="CJ35" s="240"/>
      <c r="CK35" s="241"/>
      <c r="CL35" s="50"/>
      <c r="CM35" s="9"/>
      <c r="CN35" s="9"/>
      <c r="CO35" s="9"/>
      <c r="CP35" s="9"/>
      <c r="CQ35" s="9"/>
      <c r="CR35" s="7"/>
      <c r="CS35" s="4">
        <v>35</v>
      </c>
      <c r="CT35" s="4">
        <v>9</v>
      </c>
      <c r="CU35" s="4">
        <v>9</v>
      </c>
      <c r="CV35" s="4"/>
      <c r="CW35" s="3"/>
      <c r="CY35" s="3" t="s">
        <v>198</v>
      </c>
      <c r="CZ35" s="3" t="s">
        <v>199</v>
      </c>
      <c r="DA35" s="3">
        <v>790</v>
      </c>
      <c r="DB35" s="3" t="s">
        <v>187</v>
      </c>
      <c r="DC35" s="3" t="s">
        <v>112</v>
      </c>
      <c r="DD35" s="3" t="s">
        <v>72</v>
      </c>
      <c r="DE35" s="3">
        <v>75</v>
      </c>
      <c r="DF35" s="3">
        <v>-75</v>
      </c>
      <c r="DG35" s="3" t="s">
        <v>188</v>
      </c>
      <c r="DH35" s="3" t="s">
        <v>189</v>
      </c>
      <c r="DI35" s="3" t="s">
        <v>123</v>
      </c>
      <c r="DJ35" s="3">
        <v>15</v>
      </c>
      <c r="DK35" s="10">
        <v>1000</v>
      </c>
      <c r="DL35" s="3">
        <v>6</v>
      </c>
      <c r="DM35" s="10">
        <v>100</v>
      </c>
      <c r="DN35" s="3"/>
    </row>
    <row r="36" spans="5:118" ht="8.1" customHeight="1" x14ac:dyDescent="0.15">
      <c r="E36" s="214"/>
      <c r="F36" s="215"/>
      <c r="G36" s="178"/>
      <c r="H36" s="178"/>
      <c r="I36" s="178"/>
      <c r="J36" s="178"/>
      <c r="K36" s="178"/>
      <c r="L36" s="179"/>
      <c r="M36" s="183"/>
      <c r="N36" s="178"/>
      <c r="O36" s="178"/>
      <c r="P36" s="178"/>
      <c r="Q36" s="178"/>
      <c r="R36" s="178"/>
      <c r="S36" s="178"/>
      <c r="T36" s="178"/>
      <c r="U36" s="178"/>
      <c r="V36" s="178"/>
      <c r="W36" s="179"/>
      <c r="X36" s="183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279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8"/>
      <c r="BH36" s="138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40"/>
      <c r="BW36" s="249"/>
      <c r="BX36" s="240"/>
      <c r="BY36" s="240"/>
      <c r="BZ36" s="240"/>
      <c r="CA36" s="240"/>
      <c r="CB36" s="150"/>
      <c r="CC36" s="150"/>
      <c r="CD36" s="150"/>
      <c r="CE36" s="150"/>
      <c r="CF36" s="150"/>
      <c r="CG36" s="240"/>
      <c r="CH36" s="240"/>
      <c r="CI36" s="240"/>
      <c r="CJ36" s="240"/>
      <c r="CK36" s="241"/>
      <c r="CL36" s="50"/>
      <c r="CM36" s="9"/>
      <c r="CN36" s="9"/>
      <c r="CO36" s="9"/>
      <c r="CP36" s="9"/>
      <c r="CQ36" s="9"/>
      <c r="CR36" s="7"/>
      <c r="CS36" s="4"/>
      <c r="CT36" s="4">
        <v>10</v>
      </c>
      <c r="CU36" s="4">
        <v>10</v>
      </c>
      <c r="CV36" s="4"/>
      <c r="CW36" s="3"/>
      <c r="CY36" s="3" t="s">
        <v>200</v>
      </c>
      <c r="CZ36" s="3" t="s">
        <v>201</v>
      </c>
      <c r="DA36" s="3">
        <v>790</v>
      </c>
      <c r="DB36" s="3" t="s">
        <v>187</v>
      </c>
      <c r="DC36" s="3" t="s">
        <v>112</v>
      </c>
      <c r="DD36" s="3" t="s">
        <v>72</v>
      </c>
      <c r="DE36" s="3">
        <v>75</v>
      </c>
      <c r="DF36" s="3">
        <v>-75</v>
      </c>
      <c r="DG36" s="3" t="s">
        <v>188</v>
      </c>
      <c r="DH36" s="3" t="s">
        <v>189</v>
      </c>
      <c r="DI36" s="3" t="s">
        <v>123</v>
      </c>
      <c r="DJ36" s="3">
        <v>10</v>
      </c>
      <c r="DK36" s="21">
        <v>1000</v>
      </c>
      <c r="DL36" s="22">
        <v>6</v>
      </c>
      <c r="DM36" s="10">
        <v>100</v>
      </c>
      <c r="DN36" s="3"/>
    </row>
    <row r="37" spans="5:118" ht="8.1" customHeight="1" x14ac:dyDescent="0.15">
      <c r="E37" s="214"/>
      <c r="F37" s="215"/>
      <c r="G37" s="178"/>
      <c r="H37" s="178"/>
      <c r="I37" s="178"/>
      <c r="J37" s="178"/>
      <c r="K37" s="178"/>
      <c r="L37" s="179"/>
      <c r="M37" s="183"/>
      <c r="N37" s="178"/>
      <c r="O37" s="178"/>
      <c r="P37" s="178"/>
      <c r="Q37" s="178"/>
      <c r="R37" s="178"/>
      <c r="S37" s="178"/>
      <c r="T37" s="178"/>
      <c r="U37" s="178"/>
      <c r="V37" s="178"/>
      <c r="W37" s="179"/>
      <c r="X37" s="183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9"/>
      <c r="AK37" s="279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8"/>
      <c r="BH37" s="138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40"/>
      <c r="BW37" s="249"/>
      <c r="BX37" s="240"/>
      <c r="BY37" s="240"/>
      <c r="BZ37" s="240"/>
      <c r="CA37" s="240"/>
      <c r="CB37" s="150"/>
      <c r="CC37" s="150"/>
      <c r="CD37" s="150"/>
      <c r="CE37" s="150"/>
      <c r="CF37" s="150"/>
      <c r="CG37" s="240"/>
      <c r="CH37" s="240"/>
      <c r="CI37" s="240"/>
      <c r="CJ37" s="240"/>
      <c r="CK37" s="241"/>
      <c r="CL37" s="50"/>
      <c r="CM37" s="9"/>
      <c r="CN37" s="9"/>
      <c r="CO37" s="9"/>
      <c r="CP37" s="9"/>
      <c r="CQ37" s="9"/>
      <c r="CR37" s="7"/>
      <c r="CS37" s="4"/>
      <c r="CT37" s="4">
        <v>11</v>
      </c>
      <c r="CU37" s="4">
        <v>11</v>
      </c>
      <c r="CV37" s="4"/>
      <c r="CW37" s="3"/>
    </row>
    <row r="38" spans="5:118" ht="8.1" customHeight="1" x14ac:dyDescent="0.15">
      <c r="E38" s="214"/>
      <c r="F38" s="215"/>
      <c r="G38" s="178"/>
      <c r="H38" s="178"/>
      <c r="I38" s="178"/>
      <c r="J38" s="178"/>
      <c r="K38" s="178"/>
      <c r="L38" s="179"/>
      <c r="M38" s="183"/>
      <c r="N38" s="178"/>
      <c r="O38" s="178"/>
      <c r="P38" s="178"/>
      <c r="Q38" s="178"/>
      <c r="R38" s="178"/>
      <c r="S38" s="178"/>
      <c r="T38" s="178"/>
      <c r="U38" s="178"/>
      <c r="V38" s="178"/>
      <c r="W38" s="179"/>
      <c r="X38" s="183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29" t="s">
        <v>86</v>
      </c>
      <c r="AL38" s="130"/>
      <c r="AM38" s="130"/>
      <c r="AN38" s="130"/>
      <c r="AO38" s="130"/>
      <c r="AP38" s="130"/>
      <c r="AQ38" s="130"/>
      <c r="AR38" s="130" t="s">
        <v>88</v>
      </c>
      <c r="AS38" s="130"/>
      <c r="AT38" s="272" t="str">
        <f>IF(OR(AL5="認定番号",AL5=""),"?",VLOOKUP(AL5,CY27:DN36,9,FALSE))</f>
        <v>?</v>
      </c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130" t="s">
        <v>89</v>
      </c>
      <c r="BF38" s="130"/>
      <c r="BG38" s="131"/>
      <c r="BH38" s="138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40"/>
      <c r="BW38" s="249"/>
      <c r="BX38" s="240"/>
      <c r="BY38" s="240"/>
      <c r="BZ38" s="240"/>
      <c r="CA38" s="240"/>
      <c r="CB38" s="150"/>
      <c r="CC38" s="150"/>
      <c r="CD38" s="150"/>
      <c r="CE38" s="150"/>
      <c r="CF38" s="150"/>
      <c r="CG38" s="240"/>
      <c r="CH38" s="240"/>
      <c r="CI38" s="240"/>
      <c r="CJ38" s="240"/>
      <c r="CK38" s="241"/>
      <c r="CL38" s="50"/>
      <c r="CM38" s="2"/>
      <c r="CN38" s="2"/>
      <c r="CO38" s="2"/>
      <c r="CP38" s="2"/>
      <c r="CQ38" s="9"/>
      <c r="CR38" s="7"/>
      <c r="CS38" s="4"/>
      <c r="CT38" s="4">
        <v>12</v>
      </c>
      <c r="CU38" s="4">
        <v>12</v>
      </c>
      <c r="CV38" s="4"/>
      <c r="CW38" s="3"/>
    </row>
    <row r="39" spans="5:118" ht="8.1" customHeight="1" x14ac:dyDescent="0.15">
      <c r="E39" s="216"/>
      <c r="F39" s="217"/>
      <c r="G39" s="180"/>
      <c r="H39" s="180"/>
      <c r="I39" s="180"/>
      <c r="J39" s="180"/>
      <c r="K39" s="180"/>
      <c r="L39" s="181"/>
      <c r="M39" s="235"/>
      <c r="N39" s="180"/>
      <c r="O39" s="180"/>
      <c r="P39" s="180"/>
      <c r="Q39" s="180"/>
      <c r="R39" s="180"/>
      <c r="S39" s="180"/>
      <c r="T39" s="180"/>
      <c r="U39" s="180"/>
      <c r="V39" s="180"/>
      <c r="W39" s="181"/>
      <c r="X39" s="235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132"/>
      <c r="AL39" s="133"/>
      <c r="AM39" s="133"/>
      <c r="AN39" s="133"/>
      <c r="AO39" s="133"/>
      <c r="AP39" s="133"/>
      <c r="AQ39" s="133"/>
      <c r="AR39" s="133"/>
      <c r="AS39" s="133"/>
      <c r="AT39" s="372"/>
      <c r="AU39" s="372"/>
      <c r="AV39" s="372"/>
      <c r="AW39" s="372"/>
      <c r="AX39" s="372"/>
      <c r="AY39" s="372"/>
      <c r="AZ39" s="372"/>
      <c r="BA39" s="372"/>
      <c r="BB39" s="372"/>
      <c r="BC39" s="372"/>
      <c r="BD39" s="372"/>
      <c r="BE39" s="133"/>
      <c r="BF39" s="133"/>
      <c r="BG39" s="134"/>
      <c r="BH39" s="141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3"/>
      <c r="BW39" s="320"/>
      <c r="BX39" s="242"/>
      <c r="BY39" s="242"/>
      <c r="BZ39" s="242"/>
      <c r="CA39" s="242"/>
      <c r="CB39" s="152"/>
      <c r="CC39" s="152"/>
      <c r="CD39" s="152"/>
      <c r="CE39" s="152"/>
      <c r="CF39" s="152"/>
      <c r="CG39" s="242"/>
      <c r="CH39" s="242"/>
      <c r="CI39" s="242"/>
      <c r="CJ39" s="242"/>
      <c r="CK39" s="243"/>
      <c r="CL39" s="44"/>
      <c r="CM39" s="2"/>
      <c r="CN39" s="2"/>
      <c r="CO39" s="2"/>
      <c r="CP39" s="2"/>
      <c r="CQ39" s="9"/>
      <c r="CR39" s="7"/>
      <c r="CS39" s="4"/>
      <c r="CT39" s="4"/>
      <c r="CU39" s="4">
        <v>13</v>
      </c>
      <c r="CV39" s="4"/>
      <c r="CW39" s="3"/>
    </row>
    <row r="40" spans="5:118" ht="8.1" customHeight="1" x14ac:dyDescent="0.15">
      <c r="E40" s="212" t="s">
        <v>18</v>
      </c>
      <c r="F40" s="340"/>
      <c r="G40" s="182" t="s">
        <v>10</v>
      </c>
      <c r="H40" s="188"/>
      <c r="I40" s="188"/>
      <c r="J40" s="188"/>
      <c r="K40" s="188"/>
      <c r="L40" s="189"/>
      <c r="M40" s="274" t="s">
        <v>7</v>
      </c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326" t="s">
        <v>133</v>
      </c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327"/>
      <c r="AK40" s="267" t="s">
        <v>35</v>
      </c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73"/>
      <c r="BX40" s="164"/>
      <c r="BY40" s="164"/>
      <c r="BZ40" s="164"/>
      <c r="CA40" s="164"/>
      <c r="CB40" s="159" t="s">
        <v>43</v>
      </c>
      <c r="CC40" s="196"/>
      <c r="CD40" s="196"/>
      <c r="CE40" s="196"/>
      <c r="CF40" s="196"/>
      <c r="CG40" s="164"/>
      <c r="CH40" s="164"/>
      <c r="CI40" s="164"/>
      <c r="CJ40" s="164"/>
      <c r="CK40" s="165"/>
      <c r="CL40" s="44"/>
      <c r="CM40" s="2"/>
      <c r="CN40" s="2"/>
      <c r="CO40" s="2"/>
      <c r="CP40" s="2"/>
      <c r="CQ40" s="9"/>
      <c r="CR40" s="12"/>
      <c r="CS40" s="4"/>
      <c r="CT40" s="4"/>
      <c r="CU40" s="4">
        <v>14</v>
      </c>
      <c r="CV40" s="4"/>
      <c r="CW40" s="3"/>
    </row>
    <row r="41" spans="5:118" ht="8.1" customHeight="1" x14ac:dyDescent="0.15">
      <c r="E41" s="246"/>
      <c r="F41" s="341"/>
      <c r="G41" s="190"/>
      <c r="H41" s="191"/>
      <c r="I41" s="191"/>
      <c r="J41" s="191"/>
      <c r="K41" s="191"/>
      <c r="L41" s="192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26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D41" s="268"/>
      <c r="BE41" s="268"/>
      <c r="BF41" s="268"/>
      <c r="BG41" s="268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49"/>
      <c r="BX41" s="240"/>
      <c r="BY41" s="240"/>
      <c r="BZ41" s="240"/>
      <c r="CA41" s="240"/>
      <c r="CB41" s="172"/>
      <c r="CC41" s="172"/>
      <c r="CD41" s="172"/>
      <c r="CE41" s="172"/>
      <c r="CF41" s="172"/>
      <c r="CG41" s="240"/>
      <c r="CH41" s="240"/>
      <c r="CI41" s="240"/>
      <c r="CJ41" s="240"/>
      <c r="CK41" s="241"/>
      <c r="CL41" s="50"/>
      <c r="CM41" s="9"/>
      <c r="CN41" s="9"/>
      <c r="CO41" s="9"/>
      <c r="CP41" s="9"/>
      <c r="CQ41" s="2"/>
      <c r="CR41" s="12"/>
      <c r="CS41" s="4"/>
      <c r="CT41" s="4"/>
      <c r="CU41" s="4">
        <v>15</v>
      </c>
      <c r="CV41" s="4"/>
      <c r="CW41" s="3"/>
    </row>
    <row r="42" spans="5:118" ht="8.1" customHeight="1" x14ac:dyDescent="0.15">
      <c r="E42" s="246"/>
      <c r="F42" s="341"/>
      <c r="G42" s="190"/>
      <c r="H42" s="191"/>
      <c r="I42" s="191"/>
      <c r="J42" s="191"/>
      <c r="K42" s="191"/>
      <c r="L42" s="192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02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  <c r="BF42" s="268"/>
      <c r="BG42" s="268"/>
      <c r="BH42" s="277"/>
      <c r="BI42" s="277"/>
      <c r="BJ42" s="277"/>
      <c r="BK42" s="277"/>
      <c r="BL42" s="277"/>
      <c r="BM42" s="277"/>
      <c r="BN42" s="277"/>
      <c r="BO42" s="277"/>
      <c r="BP42" s="277"/>
      <c r="BQ42" s="277"/>
      <c r="BR42" s="277"/>
      <c r="BS42" s="277"/>
      <c r="BT42" s="277"/>
      <c r="BU42" s="277"/>
      <c r="BV42" s="277"/>
      <c r="BW42" s="250"/>
      <c r="BX42" s="166"/>
      <c r="BY42" s="166"/>
      <c r="BZ42" s="166"/>
      <c r="CA42" s="166"/>
      <c r="CB42" s="251"/>
      <c r="CC42" s="251"/>
      <c r="CD42" s="251"/>
      <c r="CE42" s="251"/>
      <c r="CF42" s="251"/>
      <c r="CG42" s="240"/>
      <c r="CH42" s="240"/>
      <c r="CI42" s="240"/>
      <c r="CJ42" s="240"/>
      <c r="CK42" s="241"/>
      <c r="CL42" s="50"/>
      <c r="CM42" s="9"/>
      <c r="CN42" s="9"/>
      <c r="CO42" s="9"/>
      <c r="CP42" s="9"/>
      <c r="CQ42" s="2"/>
      <c r="CR42" s="12"/>
      <c r="CS42" s="4"/>
      <c r="CT42" s="4"/>
      <c r="CU42" s="4">
        <v>16</v>
      </c>
      <c r="CV42" s="4"/>
      <c r="CW42" s="3"/>
    </row>
    <row r="43" spans="5:118" ht="8.1" customHeight="1" x14ac:dyDescent="0.15">
      <c r="E43" s="246"/>
      <c r="F43" s="341"/>
      <c r="G43" s="190"/>
      <c r="H43" s="191"/>
      <c r="I43" s="191"/>
      <c r="J43" s="191"/>
      <c r="K43" s="191"/>
      <c r="L43" s="192"/>
      <c r="M43" s="257" t="s">
        <v>9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263" t="s">
        <v>134</v>
      </c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57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9"/>
      <c r="BH43" s="50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49"/>
      <c r="BU43" s="49"/>
      <c r="BV43" s="49"/>
      <c r="BW43" s="147" t="str">
        <f>IF(BL44="","",(IF(AS44&lt;=BL44,"○","")))</f>
        <v/>
      </c>
      <c r="BX43" s="148"/>
      <c r="BY43" s="148"/>
      <c r="BZ43" s="148"/>
      <c r="CA43" s="148"/>
      <c r="CB43" s="148" t="s">
        <v>42</v>
      </c>
      <c r="CC43" s="171"/>
      <c r="CD43" s="171"/>
      <c r="CE43" s="171"/>
      <c r="CF43" s="171"/>
      <c r="CG43" s="148" t="str">
        <f>IF(BL44="","",(IF(BL44&lt;AS44,"○","")))</f>
        <v/>
      </c>
      <c r="CH43" s="148"/>
      <c r="CI43" s="148"/>
      <c r="CJ43" s="148"/>
      <c r="CK43" s="153"/>
      <c r="CL43" s="50"/>
      <c r="CM43" s="9"/>
      <c r="CN43" s="9"/>
      <c r="CO43" s="9"/>
      <c r="CP43" s="9"/>
      <c r="CQ43" s="2"/>
      <c r="CR43" s="7"/>
      <c r="CS43" s="4"/>
      <c r="CT43" s="4"/>
      <c r="CU43" s="4">
        <v>17</v>
      </c>
      <c r="CV43" s="4"/>
      <c r="CW43" s="3"/>
    </row>
    <row r="44" spans="5:118" ht="8.1" customHeight="1" x14ac:dyDescent="0.15">
      <c r="E44" s="246"/>
      <c r="F44" s="341"/>
      <c r="G44" s="190"/>
      <c r="H44" s="191"/>
      <c r="I44" s="191"/>
      <c r="J44" s="191"/>
      <c r="K44" s="191"/>
      <c r="L44" s="192"/>
      <c r="M44" s="190"/>
      <c r="N44" s="191"/>
      <c r="O44" s="191"/>
      <c r="P44" s="191"/>
      <c r="Q44" s="191"/>
      <c r="R44" s="191"/>
      <c r="S44" s="191"/>
      <c r="T44" s="191"/>
      <c r="U44" s="191"/>
      <c r="V44" s="191"/>
      <c r="W44" s="192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50"/>
      <c r="AL44" s="36"/>
      <c r="AM44" s="36"/>
      <c r="AN44" s="194" t="s">
        <v>25</v>
      </c>
      <c r="AO44" s="265"/>
      <c r="AP44" s="265"/>
      <c r="AQ44" s="265"/>
      <c r="AR44" s="265"/>
      <c r="AS44" s="255" t="str">
        <f>IF(OR(AL5="認定番号",AL5=""),"?",VLOOKUP(AL5,CY27:DN36,3,FALSE))</f>
        <v>?</v>
      </c>
      <c r="AT44" s="255"/>
      <c r="AU44" s="255"/>
      <c r="AV44" s="255"/>
      <c r="AW44" s="174" t="s">
        <v>92</v>
      </c>
      <c r="AX44" s="174"/>
      <c r="AY44" s="174"/>
      <c r="AZ44" s="174"/>
      <c r="BA44" s="174"/>
      <c r="BB44" s="174"/>
      <c r="BC44" s="174"/>
      <c r="BD44" s="174"/>
      <c r="BE44" s="174"/>
      <c r="BF44" s="174"/>
      <c r="BG44" s="60"/>
      <c r="BH44" s="49"/>
      <c r="BI44" s="49"/>
      <c r="BJ44" s="49"/>
      <c r="BK44" s="32"/>
      <c r="BL44" s="269"/>
      <c r="BM44" s="270"/>
      <c r="BN44" s="270"/>
      <c r="BO44" s="270"/>
      <c r="BP44" s="413"/>
      <c r="BQ44" s="413"/>
      <c r="BR44" s="174" t="s">
        <v>30</v>
      </c>
      <c r="BS44" s="174"/>
      <c r="BT44" s="174"/>
      <c r="BU44" s="49"/>
      <c r="BV44" s="49"/>
      <c r="BW44" s="149"/>
      <c r="BX44" s="150"/>
      <c r="BY44" s="150"/>
      <c r="BZ44" s="150"/>
      <c r="CA44" s="150"/>
      <c r="CB44" s="172"/>
      <c r="CC44" s="172"/>
      <c r="CD44" s="172"/>
      <c r="CE44" s="172"/>
      <c r="CF44" s="172"/>
      <c r="CG44" s="150"/>
      <c r="CH44" s="150"/>
      <c r="CI44" s="150"/>
      <c r="CJ44" s="150"/>
      <c r="CK44" s="154"/>
      <c r="CL44" s="50"/>
      <c r="CM44" s="9"/>
      <c r="CN44" s="9"/>
      <c r="CO44" s="9"/>
      <c r="CP44" s="9"/>
      <c r="CQ44" s="9"/>
      <c r="CR44" s="7"/>
      <c r="CS44" s="4"/>
      <c r="CT44" s="4"/>
      <c r="CU44" s="4">
        <v>18</v>
      </c>
      <c r="CV44" s="4"/>
      <c r="CW44" s="3"/>
      <c r="CY44" s="6" t="s">
        <v>99</v>
      </c>
    </row>
    <row r="45" spans="5:118" ht="8.1" customHeight="1" x14ac:dyDescent="0.15">
      <c r="E45" s="246"/>
      <c r="F45" s="341"/>
      <c r="G45" s="190"/>
      <c r="H45" s="191"/>
      <c r="I45" s="191"/>
      <c r="J45" s="191"/>
      <c r="K45" s="191"/>
      <c r="L45" s="192"/>
      <c r="M45" s="190"/>
      <c r="N45" s="191"/>
      <c r="O45" s="191"/>
      <c r="P45" s="191"/>
      <c r="Q45" s="191"/>
      <c r="R45" s="191"/>
      <c r="S45" s="191"/>
      <c r="T45" s="191"/>
      <c r="U45" s="191"/>
      <c r="V45" s="191"/>
      <c r="W45" s="192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61"/>
      <c r="AL45" s="62"/>
      <c r="AM45" s="62"/>
      <c r="AN45" s="265"/>
      <c r="AO45" s="265"/>
      <c r="AP45" s="265"/>
      <c r="AQ45" s="265"/>
      <c r="AR45" s="265"/>
      <c r="AS45" s="255"/>
      <c r="AT45" s="255"/>
      <c r="AU45" s="255"/>
      <c r="AV45" s="255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63"/>
      <c r="BH45" s="49"/>
      <c r="BI45" s="49"/>
      <c r="BJ45" s="49"/>
      <c r="BK45" s="64"/>
      <c r="BL45" s="270"/>
      <c r="BM45" s="270"/>
      <c r="BN45" s="270"/>
      <c r="BO45" s="270"/>
      <c r="BP45" s="413"/>
      <c r="BQ45" s="413"/>
      <c r="BR45" s="174"/>
      <c r="BS45" s="174"/>
      <c r="BT45" s="174"/>
      <c r="BU45" s="49"/>
      <c r="BV45" s="49"/>
      <c r="BW45" s="149"/>
      <c r="BX45" s="150"/>
      <c r="BY45" s="150"/>
      <c r="BZ45" s="150"/>
      <c r="CA45" s="150"/>
      <c r="CB45" s="172"/>
      <c r="CC45" s="172"/>
      <c r="CD45" s="172"/>
      <c r="CE45" s="172"/>
      <c r="CF45" s="172"/>
      <c r="CG45" s="150"/>
      <c r="CH45" s="150"/>
      <c r="CI45" s="150"/>
      <c r="CJ45" s="150"/>
      <c r="CK45" s="154"/>
      <c r="CL45" s="50"/>
      <c r="CM45" s="9"/>
      <c r="CN45" s="9"/>
      <c r="CO45" s="9"/>
      <c r="CP45" s="9"/>
      <c r="CQ45" s="9"/>
      <c r="CR45" s="7"/>
      <c r="CS45" s="4"/>
      <c r="CT45" s="4"/>
      <c r="CU45" s="4">
        <v>19</v>
      </c>
      <c r="CV45" s="4"/>
      <c r="CW45" s="3"/>
      <c r="CY45" s="3"/>
      <c r="CZ45" s="3">
        <v>30</v>
      </c>
      <c r="DA45" s="3">
        <v>45</v>
      </c>
      <c r="DB45" s="3">
        <v>60</v>
      </c>
      <c r="DC45" s="3">
        <v>90</v>
      </c>
      <c r="DD45" s="3">
        <v>105</v>
      </c>
    </row>
    <row r="46" spans="5:118" ht="8.1" customHeight="1" x14ac:dyDescent="0.15">
      <c r="E46" s="246"/>
      <c r="F46" s="341"/>
      <c r="G46" s="190"/>
      <c r="H46" s="191"/>
      <c r="I46" s="191"/>
      <c r="J46" s="191"/>
      <c r="K46" s="191"/>
      <c r="L46" s="192"/>
      <c r="M46" s="190"/>
      <c r="N46" s="191"/>
      <c r="O46" s="191"/>
      <c r="P46" s="191"/>
      <c r="Q46" s="191"/>
      <c r="R46" s="191"/>
      <c r="S46" s="191"/>
      <c r="T46" s="191"/>
      <c r="U46" s="191"/>
      <c r="V46" s="191"/>
      <c r="W46" s="192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65"/>
      <c r="AL46" s="62"/>
      <c r="AM46" s="62"/>
      <c r="AN46" s="266"/>
      <c r="AO46" s="266"/>
      <c r="AP46" s="266"/>
      <c r="AQ46" s="266"/>
      <c r="AR46" s="266"/>
      <c r="AS46" s="256"/>
      <c r="AT46" s="256"/>
      <c r="AU46" s="256"/>
      <c r="AV46" s="256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66"/>
      <c r="BH46" s="49"/>
      <c r="BI46" s="49"/>
      <c r="BJ46" s="67"/>
      <c r="BK46" s="68"/>
      <c r="BL46" s="271"/>
      <c r="BM46" s="271"/>
      <c r="BN46" s="271"/>
      <c r="BO46" s="271"/>
      <c r="BP46" s="414"/>
      <c r="BQ46" s="414"/>
      <c r="BR46" s="175"/>
      <c r="BS46" s="175"/>
      <c r="BT46" s="175"/>
      <c r="BU46" s="69"/>
      <c r="BV46" s="45"/>
      <c r="BW46" s="149"/>
      <c r="BX46" s="150"/>
      <c r="BY46" s="150"/>
      <c r="BZ46" s="150"/>
      <c r="CA46" s="150"/>
      <c r="CB46" s="172"/>
      <c r="CC46" s="172"/>
      <c r="CD46" s="172"/>
      <c r="CE46" s="172"/>
      <c r="CF46" s="172"/>
      <c r="CG46" s="150"/>
      <c r="CH46" s="150"/>
      <c r="CI46" s="150"/>
      <c r="CJ46" s="150"/>
      <c r="CK46" s="154"/>
      <c r="CL46" s="50"/>
      <c r="CM46" s="9"/>
      <c r="CN46" s="9"/>
      <c r="CO46" s="9"/>
      <c r="CP46" s="9"/>
      <c r="CQ46" s="9"/>
      <c r="CR46" s="7"/>
      <c r="CS46" s="4"/>
      <c r="CT46" s="4"/>
      <c r="CU46" s="4">
        <v>20</v>
      </c>
      <c r="CV46" s="4"/>
      <c r="CW46" s="3"/>
      <c r="CY46" s="3">
        <v>320</v>
      </c>
      <c r="CZ46" s="3"/>
      <c r="DA46" s="3">
        <v>500</v>
      </c>
      <c r="DB46" s="3" t="s">
        <v>93</v>
      </c>
      <c r="DC46" s="3" t="s">
        <v>94</v>
      </c>
      <c r="DD46" s="3" t="s">
        <v>94</v>
      </c>
    </row>
    <row r="47" spans="5:118" ht="8.1" customHeight="1" x14ac:dyDescent="0.15">
      <c r="E47" s="342"/>
      <c r="F47" s="343"/>
      <c r="G47" s="260"/>
      <c r="H47" s="261"/>
      <c r="I47" s="261"/>
      <c r="J47" s="261"/>
      <c r="K47" s="261"/>
      <c r="L47" s="262"/>
      <c r="M47" s="260"/>
      <c r="N47" s="261"/>
      <c r="O47" s="261"/>
      <c r="P47" s="261"/>
      <c r="Q47" s="261"/>
      <c r="R47" s="261"/>
      <c r="S47" s="261"/>
      <c r="T47" s="261"/>
      <c r="U47" s="261"/>
      <c r="V47" s="261"/>
      <c r="W47" s="262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70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3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5"/>
      <c r="BW47" s="151"/>
      <c r="BX47" s="152"/>
      <c r="BY47" s="152"/>
      <c r="BZ47" s="152"/>
      <c r="CA47" s="152"/>
      <c r="CB47" s="173"/>
      <c r="CC47" s="173"/>
      <c r="CD47" s="173"/>
      <c r="CE47" s="173"/>
      <c r="CF47" s="173"/>
      <c r="CG47" s="152"/>
      <c r="CH47" s="152"/>
      <c r="CI47" s="152"/>
      <c r="CJ47" s="152"/>
      <c r="CK47" s="155"/>
      <c r="CL47" s="50"/>
      <c r="CM47" s="9"/>
      <c r="CN47" s="9"/>
      <c r="CO47" s="9"/>
      <c r="CP47" s="9"/>
      <c r="CQ47" s="9"/>
      <c r="CR47" s="7"/>
      <c r="CS47" s="4"/>
      <c r="CT47" s="4"/>
      <c r="CU47" s="4">
        <v>21</v>
      </c>
      <c r="CV47" s="4"/>
      <c r="CW47" s="3"/>
      <c r="CY47" s="3">
        <v>450</v>
      </c>
      <c r="CZ47" s="3" t="s">
        <v>79</v>
      </c>
      <c r="DA47" s="3">
        <v>500</v>
      </c>
      <c r="DB47" s="10">
        <v>700</v>
      </c>
      <c r="DC47" s="10">
        <v>1400</v>
      </c>
      <c r="DD47" s="10">
        <v>1950</v>
      </c>
    </row>
    <row r="48" spans="5:118" ht="8.1" customHeight="1" x14ac:dyDescent="0.15">
      <c r="E48" s="212" t="s">
        <v>31</v>
      </c>
      <c r="F48" s="349"/>
      <c r="G48" s="182" t="s">
        <v>11</v>
      </c>
      <c r="H48" s="188"/>
      <c r="I48" s="188"/>
      <c r="J48" s="188"/>
      <c r="K48" s="188"/>
      <c r="L48" s="189"/>
      <c r="M48" s="274" t="s">
        <v>7</v>
      </c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326" t="s">
        <v>133</v>
      </c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187" t="s">
        <v>35</v>
      </c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73"/>
      <c r="BX48" s="164"/>
      <c r="BY48" s="164"/>
      <c r="BZ48" s="164"/>
      <c r="CA48" s="164"/>
      <c r="CB48" s="159" t="s">
        <v>43</v>
      </c>
      <c r="CC48" s="196"/>
      <c r="CD48" s="196"/>
      <c r="CE48" s="196"/>
      <c r="CF48" s="196"/>
      <c r="CG48" s="164"/>
      <c r="CH48" s="164"/>
      <c r="CI48" s="164"/>
      <c r="CJ48" s="164"/>
      <c r="CK48" s="165"/>
      <c r="CL48" s="50"/>
      <c r="CM48" s="9"/>
      <c r="CN48" s="9"/>
      <c r="CO48" s="9"/>
      <c r="CP48" s="9"/>
      <c r="CQ48" s="9"/>
      <c r="CR48" s="7"/>
      <c r="CS48" s="4" t="s">
        <v>136</v>
      </c>
      <c r="CT48" s="4"/>
      <c r="CU48" s="4">
        <v>22</v>
      </c>
      <c r="CV48" s="4"/>
      <c r="CW48" s="3"/>
      <c r="CY48" s="3">
        <v>600</v>
      </c>
      <c r="CZ48" s="3" t="s">
        <v>79</v>
      </c>
      <c r="DA48" s="3">
        <v>500</v>
      </c>
      <c r="DB48" s="10">
        <v>700</v>
      </c>
      <c r="DC48" s="10">
        <v>1400</v>
      </c>
      <c r="DD48" s="10">
        <v>1900</v>
      </c>
    </row>
    <row r="49" spans="5:108" ht="8.1" customHeight="1" x14ac:dyDescent="0.15">
      <c r="E49" s="214"/>
      <c r="F49" s="350"/>
      <c r="G49" s="183"/>
      <c r="H49" s="191"/>
      <c r="I49" s="191"/>
      <c r="J49" s="191"/>
      <c r="K49" s="191"/>
      <c r="L49" s="192"/>
      <c r="M49" s="363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346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190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2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49"/>
      <c r="BX49" s="240"/>
      <c r="BY49" s="240"/>
      <c r="BZ49" s="240"/>
      <c r="CA49" s="240"/>
      <c r="CB49" s="150"/>
      <c r="CC49" s="172"/>
      <c r="CD49" s="172"/>
      <c r="CE49" s="172"/>
      <c r="CF49" s="172"/>
      <c r="CG49" s="240"/>
      <c r="CH49" s="240"/>
      <c r="CI49" s="240"/>
      <c r="CJ49" s="240"/>
      <c r="CK49" s="241"/>
      <c r="CL49" s="50"/>
      <c r="CM49" s="9"/>
      <c r="CN49" s="9"/>
      <c r="CO49" s="9"/>
      <c r="CP49" s="9"/>
      <c r="CQ49" s="9"/>
      <c r="CR49" s="7"/>
      <c r="CS49" s="4" t="s">
        <v>137</v>
      </c>
      <c r="CT49" s="4"/>
      <c r="CU49" s="4">
        <v>23</v>
      </c>
      <c r="CV49" s="4"/>
      <c r="CW49" s="3"/>
      <c r="CY49" s="3">
        <v>700</v>
      </c>
      <c r="CZ49" s="3">
        <v>700</v>
      </c>
      <c r="DA49" s="3" t="s">
        <v>79</v>
      </c>
      <c r="DB49" s="10" t="s">
        <v>80</v>
      </c>
      <c r="DC49" s="10" t="s">
        <v>81</v>
      </c>
      <c r="DD49" s="10" t="s">
        <v>79</v>
      </c>
    </row>
    <row r="50" spans="5:108" ht="8.1" customHeight="1" x14ac:dyDescent="0.15">
      <c r="E50" s="351"/>
      <c r="F50" s="350"/>
      <c r="G50" s="190"/>
      <c r="H50" s="191"/>
      <c r="I50" s="191"/>
      <c r="J50" s="191"/>
      <c r="K50" s="191"/>
      <c r="L50" s="192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190" t="s">
        <v>47</v>
      </c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2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49"/>
      <c r="BX50" s="240"/>
      <c r="BY50" s="240"/>
      <c r="BZ50" s="240"/>
      <c r="CA50" s="240"/>
      <c r="CB50" s="172"/>
      <c r="CC50" s="172"/>
      <c r="CD50" s="172"/>
      <c r="CE50" s="172"/>
      <c r="CF50" s="172"/>
      <c r="CG50" s="240"/>
      <c r="CH50" s="240"/>
      <c r="CI50" s="240"/>
      <c r="CJ50" s="240"/>
      <c r="CK50" s="241"/>
      <c r="CL50" s="50"/>
      <c r="CM50" s="9"/>
      <c r="CN50" s="9"/>
      <c r="CO50" s="9"/>
      <c r="CP50" s="9"/>
      <c r="CQ50" s="9"/>
      <c r="CR50" s="7"/>
      <c r="CS50" s="4" t="s">
        <v>138</v>
      </c>
      <c r="CT50" s="4"/>
      <c r="CU50" s="4">
        <v>24</v>
      </c>
      <c r="CV50" s="4"/>
      <c r="CW50" s="3"/>
      <c r="CY50" s="3">
        <v>750</v>
      </c>
      <c r="CZ50" s="3" t="s">
        <v>82</v>
      </c>
      <c r="DA50" s="3">
        <v>500</v>
      </c>
      <c r="DB50" s="3">
        <v>700</v>
      </c>
      <c r="DC50" s="10">
        <v>1400</v>
      </c>
      <c r="DD50" s="10">
        <v>1950</v>
      </c>
    </row>
    <row r="51" spans="5:108" ht="8.1" customHeight="1" x14ac:dyDescent="0.15">
      <c r="E51" s="351"/>
      <c r="F51" s="350"/>
      <c r="G51" s="190"/>
      <c r="H51" s="191"/>
      <c r="I51" s="191"/>
      <c r="J51" s="191"/>
      <c r="K51" s="191"/>
      <c r="L51" s="192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310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2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50"/>
      <c r="BX51" s="166"/>
      <c r="BY51" s="166"/>
      <c r="BZ51" s="166"/>
      <c r="CA51" s="166"/>
      <c r="CB51" s="251"/>
      <c r="CC51" s="251"/>
      <c r="CD51" s="251"/>
      <c r="CE51" s="251"/>
      <c r="CF51" s="251"/>
      <c r="CG51" s="240"/>
      <c r="CH51" s="240"/>
      <c r="CI51" s="240"/>
      <c r="CJ51" s="240"/>
      <c r="CK51" s="241"/>
      <c r="CL51" s="56"/>
      <c r="CM51" s="9"/>
      <c r="CN51" s="9"/>
      <c r="CO51" s="9"/>
      <c r="CP51" s="9"/>
      <c r="CQ51" s="9"/>
      <c r="CR51" s="7"/>
      <c r="CS51" s="4" t="s">
        <v>139</v>
      </c>
      <c r="CT51" s="4"/>
      <c r="CU51" s="4">
        <v>25</v>
      </c>
      <c r="CV51" s="4"/>
      <c r="CW51" s="3"/>
      <c r="CY51" s="3">
        <v>850</v>
      </c>
      <c r="CZ51" s="3" t="s">
        <v>79</v>
      </c>
      <c r="DA51" s="3">
        <v>500</v>
      </c>
      <c r="DB51" s="3">
        <v>700</v>
      </c>
      <c r="DC51" s="10">
        <v>1400</v>
      </c>
      <c r="DD51" s="10">
        <v>1950</v>
      </c>
    </row>
    <row r="52" spans="5:108" ht="8.1" customHeight="1" x14ac:dyDescent="0.15">
      <c r="E52" s="351"/>
      <c r="F52" s="350"/>
      <c r="G52" s="190"/>
      <c r="H52" s="191"/>
      <c r="I52" s="191"/>
      <c r="J52" s="191"/>
      <c r="K52" s="191"/>
      <c r="L52" s="192"/>
      <c r="M52" s="364" t="s">
        <v>14</v>
      </c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47" t="s">
        <v>37</v>
      </c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232" t="s">
        <v>68</v>
      </c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4"/>
      <c r="BH52" s="76"/>
      <c r="BI52" s="77"/>
      <c r="BJ52" s="78"/>
      <c r="BK52" s="78"/>
      <c r="BL52" s="78"/>
      <c r="BM52" s="78"/>
      <c r="BN52" s="78"/>
      <c r="BO52" s="78"/>
      <c r="BP52" s="78"/>
      <c r="BQ52" s="78"/>
      <c r="BR52" s="48"/>
      <c r="BS52" s="79"/>
      <c r="BT52" s="79"/>
      <c r="BU52" s="77"/>
      <c r="BV52" s="80"/>
      <c r="BW52" s="147" t="str">
        <f>IF(BJ53="","",IF(AND((VLOOKUP(AL5,CY27:DN36,8,FALSE))&lt;=BJ53,BJ53&lt;=(VLOOKUP(AL5,CY27:DN36,7,FALSE))),"○",""))</f>
        <v/>
      </c>
      <c r="BX52" s="148"/>
      <c r="BY52" s="148"/>
      <c r="BZ52" s="148"/>
      <c r="CA52" s="148"/>
      <c r="CB52" s="148" t="s">
        <v>43</v>
      </c>
      <c r="CC52" s="171"/>
      <c r="CD52" s="171"/>
      <c r="CE52" s="171"/>
      <c r="CF52" s="171"/>
      <c r="CG52" s="148" t="str">
        <f>IF(BJ53="","",IF(OR(BJ53&gt;(VLOOKUP(AL5,CY27:DN36,7,FALSE)),BJ53&lt;(VLOOKUP(AL5,CY27:DN36,8,FALSE))),"○",""))</f>
        <v/>
      </c>
      <c r="CH52" s="148"/>
      <c r="CI52" s="148"/>
      <c r="CJ52" s="148"/>
      <c r="CK52" s="153"/>
      <c r="CL52" s="50"/>
      <c r="CM52" s="9"/>
      <c r="CN52" s="9"/>
      <c r="CO52" s="13" t="s">
        <v>95</v>
      </c>
      <c r="CP52" s="14" t="e">
        <f>VLOOKUP(AW8,CY46:DD53,MATCH(AW10,CY45:DD45,0),FALSE)</f>
        <v>#N/A</v>
      </c>
      <c r="CQ52" s="9"/>
      <c r="CR52" s="7"/>
      <c r="CS52" s="4"/>
      <c r="CT52" s="4"/>
      <c r="CU52" s="4">
        <v>26</v>
      </c>
      <c r="CV52" s="4"/>
      <c r="CW52" s="3"/>
      <c r="CY52" s="3">
        <v>900</v>
      </c>
      <c r="CZ52" s="3" t="s">
        <v>79</v>
      </c>
      <c r="DA52" s="3" t="s">
        <v>94</v>
      </c>
      <c r="DB52" s="3" t="s">
        <v>103</v>
      </c>
      <c r="DC52" s="10" t="s">
        <v>104</v>
      </c>
      <c r="DD52" s="10" t="s">
        <v>104</v>
      </c>
    </row>
    <row r="53" spans="5:108" ht="8.1" customHeight="1" x14ac:dyDescent="0.15">
      <c r="E53" s="351"/>
      <c r="F53" s="350"/>
      <c r="G53" s="190"/>
      <c r="H53" s="191"/>
      <c r="I53" s="191"/>
      <c r="J53" s="191"/>
      <c r="K53" s="191"/>
      <c r="L53" s="192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183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9"/>
      <c r="BH53" s="44"/>
      <c r="BI53" s="32"/>
      <c r="BJ53" s="168"/>
      <c r="BK53" s="168"/>
      <c r="BL53" s="168"/>
      <c r="BM53" s="168"/>
      <c r="BN53" s="168"/>
      <c r="BO53" s="168"/>
      <c r="BP53" s="168"/>
      <c r="BQ53" s="168"/>
      <c r="BR53" s="174" t="s">
        <v>38</v>
      </c>
      <c r="BS53" s="174"/>
      <c r="BT53" s="174"/>
      <c r="BU53" s="32"/>
      <c r="BV53" s="45"/>
      <c r="BW53" s="149"/>
      <c r="BX53" s="150"/>
      <c r="BY53" s="150"/>
      <c r="BZ53" s="150"/>
      <c r="CA53" s="150"/>
      <c r="CB53" s="172"/>
      <c r="CC53" s="172"/>
      <c r="CD53" s="172"/>
      <c r="CE53" s="172"/>
      <c r="CF53" s="172"/>
      <c r="CG53" s="150"/>
      <c r="CH53" s="150"/>
      <c r="CI53" s="150"/>
      <c r="CJ53" s="150"/>
      <c r="CK53" s="154"/>
      <c r="CL53" s="50"/>
      <c r="CM53" s="9"/>
      <c r="CN53" s="9"/>
      <c r="CO53" s="13" t="s">
        <v>98</v>
      </c>
      <c r="CP53" s="14" t="e">
        <f>VLOOKUP(AW8,CY57:DD64,MATCH(AW10,CY56:DD56,0),FALSE)</f>
        <v>#N/A</v>
      </c>
      <c r="CQ53" s="9"/>
      <c r="CR53" s="7"/>
      <c r="CS53" s="4"/>
      <c r="CT53" s="4"/>
      <c r="CU53" s="4">
        <v>27</v>
      </c>
      <c r="CV53" s="4"/>
      <c r="CW53" s="3"/>
      <c r="CY53" s="3">
        <v>1000</v>
      </c>
      <c r="CZ53" s="3" t="s">
        <v>79</v>
      </c>
      <c r="DA53" s="3" t="s">
        <v>94</v>
      </c>
      <c r="DB53" s="3" t="s">
        <v>103</v>
      </c>
      <c r="DC53" s="10" t="s">
        <v>104</v>
      </c>
      <c r="DD53" s="10" t="s">
        <v>104</v>
      </c>
    </row>
    <row r="54" spans="5:108" ht="8.1" customHeight="1" x14ac:dyDescent="0.15">
      <c r="E54" s="351"/>
      <c r="F54" s="350"/>
      <c r="G54" s="190"/>
      <c r="H54" s="191"/>
      <c r="I54" s="191"/>
      <c r="J54" s="191"/>
      <c r="K54" s="191"/>
      <c r="L54" s="192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81"/>
      <c r="AL54" s="130" t="s">
        <v>69</v>
      </c>
      <c r="AM54" s="130"/>
      <c r="AN54" s="130"/>
      <c r="AO54" s="130"/>
      <c r="AP54" s="130"/>
      <c r="AQ54" s="272" t="str">
        <f>IF(OR(AL5="認定番号",AL5=""),"?",VLOOKUP(AL5,CY27:DN36,6,FALSE))</f>
        <v>?</v>
      </c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82"/>
      <c r="BG54" s="83"/>
      <c r="BH54" s="44"/>
      <c r="BI54" s="32"/>
      <c r="BJ54" s="169"/>
      <c r="BK54" s="169"/>
      <c r="BL54" s="169"/>
      <c r="BM54" s="169"/>
      <c r="BN54" s="169"/>
      <c r="BO54" s="169"/>
      <c r="BP54" s="169"/>
      <c r="BQ54" s="169"/>
      <c r="BR54" s="175"/>
      <c r="BS54" s="175"/>
      <c r="BT54" s="175"/>
      <c r="BU54" s="32"/>
      <c r="BV54" s="45"/>
      <c r="BW54" s="149"/>
      <c r="BX54" s="150"/>
      <c r="BY54" s="150"/>
      <c r="BZ54" s="150"/>
      <c r="CA54" s="150"/>
      <c r="CB54" s="172"/>
      <c r="CC54" s="172"/>
      <c r="CD54" s="172"/>
      <c r="CE54" s="172"/>
      <c r="CF54" s="172"/>
      <c r="CG54" s="150"/>
      <c r="CH54" s="150"/>
      <c r="CI54" s="150"/>
      <c r="CJ54" s="150"/>
      <c r="CK54" s="154"/>
      <c r="CL54" s="50"/>
      <c r="CM54" s="9"/>
      <c r="CN54" s="9"/>
      <c r="CO54" s="13" t="s">
        <v>96</v>
      </c>
      <c r="CP54" s="14" t="e">
        <f>VLOOKUP(AW8,CY68:DA69,MATCH(AW10,CY67:DA67,0),FALSE)</f>
        <v>#N/A</v>
      </c>
      <c r="CQ54" s="9"/>
      <c r="CR54" s="7"/>
      <c r="CT54" s="4"/>
      <c r="CU54" s="4">
        <v>28</v>
      </c>
      <c r="CV54" s="4"/>
      <c r="CW54" s="3"/>
    </row>
    <row r="55" spans="5:108" ht="8.1" customHeight="1" x14ac:dyDescent="0.15">
      <c r="E55" s="351"/>
      <c r="F55" s="350"/>
      <c r="G55" s="190"/>
      <c r="H55" s="191"/>
      <c r="I55" s="191"/>
      <c r="J55" s="191"/>
      <c r="K55" s="191"/>
      <c r="L55" s="192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81"/>
      <c r="AL55" s="130"/>
      <c r="AM55" s="130"/>
      <c r="AN55" s="130"/>
      <c r="AO55" s="130"/>
      <c r="AP55" s="130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82"/>
      <c r="BG55" s="83"/>
      <c r="BH55" s="44"/>
      <c r="BI55" s="32"/>
      <c r="BJ55" s="84"/>
      <c r="BK55" s="84"/>
      <c r="BL55" s="84"/>
      <c r="BM55" s="84"/>
      <c r="BN55" s="84"/>
      <c r="BO55" s="84"/>
      <c r="BP55" s="84"/>
      <c r="BQ55" s="84"/>
      <c r="BR55" s="85"/>
      <c r="BS55" s="85"/>
      <c r="BT55" s="85"/>
      <c r="BU55" s="32"/>
      <c r="BV55" s="45"/>
      <c r="BW55" s="149"/>
      <c r="BX55" s="150"/>
      <c r="BY55" s="150"/>
      <c r="BZ55" s="150"/>
      <c r="CA55" s="150"/>
      <c r="CB55" s="172"/>
      <c r="CC55" s="172"/>
      <c r="CD55" s="172"/>
      <c r="CE55" s="172"/>
      <c r="CF55" s="172"/>
      <c r="CG55" s="150"/>
      <c r="CH55" s="150"/>
      <c r="CI55" s="150"/>
      <c r="CJ55" s="150"/>
      <c r="CK55" s="154"/>
      <c r="CL55" s="50"/>
      <c r="CM55" s="9"/>
      <c r="CN55" s="9"/>
      <c r="CO55" s="13" t="s">
        <v>97</v>
      </c>
      <c r="CP55" s="14" t="e">
        <f>VLOOKUP(AW8,CY74:DA75,MATCH(AW10,CY73:DA73,0),FALSE)</f>
        <v>#N/A</v>
      </c>
      <c r="CQ55" s="9"/>
      <c r="CR55" s="7"/>
      <c r="CT55" s="4"/>
      <c r="CU55" s="4">
        <v>29</v>
      </c>
      <c r="CV55" s="4"/>
      <c r="CW55" s="3"/>
      <c r="CY55" s="6" t="s">
        <v>100</v>
      </c>
    </row>
    <row r="56" spans="5:108" ht="8.1" customHeight="1" x14ac:dyDescent="0.15">
      <c r="E56" s="212" t="s">
        <v>27</v>
      </c>
      <c r="F56" s="213"/>
      <c r="G56" s="187" t="s">
        <v>2</v>
      </c>
      <c r="H56" s="188"/>
      <c r="I56" s="188"/>
      <c r="J56" s="188"/>
      <c r="K56" s="188"/>
      <c r="L56" s="189"/>
      <c r="M56" s="187" t="s">
        <v>19</v>
      </c>
      <c r="N56" s="188"/>
      <c r="O56" s="188"/>
      <c r="P56" s="188"/>
      <c r="Q56" s="188"/>
      <c r="R56" s="188"/>
      <c r="S56" s="188"/>
      <c r="T56" s="188"/>
      <c r="U56" s="188"/>
      <c r="V56" s="188"/>
      <c r="W56" s="189"/>
      <c r="X56" s="267" t="s">
        <v>8</v>
      </c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327"/>
      <c r="AK56" s="267" t="s">
        <v>36</v>
      </c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73"/>
      <c r="BX56" s="164"/>
      <c r="BY56" s="164"/>
      <c r="BZ56" s="164"/>
      <c r="CA56" s="164"/>
      <c r="CB56" s="159" t="s">
        <v>42</v>
      </c>
      <c r="CC56" s="196"/>
      <c r="CD56" s="196"/>
      <c r="CE56" s="196"/>
      <c r="CF56" s="196"/>
      <c r="CG56" s="164"/>
      <c r="CH56" s="164"/>
      <c r="CI56" s="164"/>
      <c r="CJ56" s="164"/>
      <c r="CK56" s="165"/>
      <c r="CL56" s="50"/>
      <c r="CM56" s="9"/>
      <c r="CN56" s="9"/>
      <c r="CO56" s="13" t="s">
        <v>62</v>
      </c>
      <c r="CP56" s="14" t="e">
        <f>VLOOKUP(AW8,CY46:DD53,MATCH(AW10,CY45:DD45,0),FALSE)</f>
        <v>#N/A</v>
      </c>
      <c r="CQ56" s="9"/>
      <c r="CR56" s="7"/>
      <c r="CT56" s="4"/>
      <c r="CU56" s="4">
        <v>30</v>
      </c>
      <c r="CV56" s="4"/>
      <c r="CW56" s="3"/>
      <c r="CY56" s="3"/>
      <c r="CZ56" s="3">
        <v>30</v>
      </c>
      <c r="DA56" s="3">
        <v>45</v>
      </c>
      <c r="DB56" s="3">
        <v>60</v>
      </c>
      <c r="DC56" s="3">
        <v>90</v>
      </c>
      <c r="DD56" s="3">
        <v>105</v>
      </c>
    </row>
    <row r="57" spans="5:108" ht="8.1" customHeight="1" x14ac:dyDescent="0.15">
      <c r="E57" s="214"/>
      <c r="F57" s="215"/>
      <c r="G57" s="190"/>
      <c r="H57" s="191"/>
      <c r="I57" s="191"/>
      <c r="J57" s="191"/>
      <c r="K57" s="191"/>
      <c r="L57" s="192"/>
      <c r="M57" s="310"/>
      <c r="N57" s="311"/>
      <c r="O57" s="311"/>
      <c r="P57" s="311"/>
      <c r="Q57" s="311"/>
      <c r="R57" s="311"/>
      <c r="S57" s="311"/>
      <c r="T57" s="311"/>
      <c r="U57" s="311"/>
      <c r="V57" s="311"/>
      <c r="W57" s="31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228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B57" s="362"/>
      <c r="BC57" s="362"/>
      <c r="BD57" s="362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  <c r="BO57" s="362"/>
      <c r="BP57" s="362"/>
      <c r="BQ57" s="362"/>
      <c r="BR57" s="362"/>
      <c r="BS57" s="362"/>
      <c r="BT57" s="362"/>
      <c r="BU57" s="362"/>
      <c r="BV57" s="362"/>
      <c r="BW57" s="250"/>
      <c r="BX57" s="166"/>
      <c r="BY57" s="166"/>
      <c r="BZ57" s="166"/>
      <c r="CA57" s="166"/>
      <c r="CB57" s="251"/>
      <c r="CC57" s="251"/>
      <c r="CD57" s="251"/>
      <c r="CE57" s="251"/>
      <c r="CF57" s="251"/>
      <c r="CG57" s="166"/>
      <c r="CH57" s="166"/>
      <c r="CI57" s="166"/>
      <c r="CJ57" s="166"/>
      <c r="CK57" s="167"/>
      <c r="CL57" s="50"/>
      <c r="CM57" s="9"/>
      <c r="CN57" s="9"/>
      <c r="CO57" s="13" t="s">
        <v>83</v>
      </c>
      <c r="CP57" s="14" t="e">
        <f>VLOOKUP(AW8,CY46:DD53,MATCH(AW10,CY45:DD45,0),FALSE)</f>
        <v>#N/A</v>
      </c>
      <c r="CQ57" s="9"/>
      <c r="CR57" s="7"/>
      <c r="CT57" s="4"/>
      <c r="CU57" s="4">
        <v>31</v>
      </c>
      <c r="CV57" s="4"/>
      <c r="CW57" s="3"/>
      <c r="CY57" s="3">
        <v>320</v>
      </c>
      <c r="CZ57" s="3" t="s">
        <v>94</v>
      </c>
      <c r="DA57" s="3" t="s">
        <v>103</v>
      </c>
      <c r="DB57" s="3" t="s">
        <v>93</v>
      </c>
      <c r="DC57" s="3" t="s">
        <v>94</v>
      </c>
      <c r="DD57" s="3" t="s">
        <v>94</v>
      </c>
    </row>
    <row r="58" spans="5:108" ht="8.1" customHeight="1" x14ac:dyDescent="0.15">
      <c r="E58" s="214"/>
      <c r="F58" s="215"/>
      <c r="G58" s="190"/>
      <c r="H58" s="191"/>
      <c r="I58" s="191"/>
      <c r="J58" s="191"/>
      <c r="K58" s="191"/>
      <c r="L58" s="192"/>
      <c r="M58" s="232" t="s">
        <v>12</v>
      </c>
      <c r="N58" s="233"/>
      <c r="O58" s="233"/>
      <c r="P58" s="233"/>
      <c r="Q58" s="233"/>
      <c r="R58" s="233"/>
      <c r="S58" s="233"/>
      <c r="T58" s="233"/>
      <c r="U58" s="233"/>
      <c r="V58" s="233"/>
      <c r="W58" s="234"/>
      <c r="X58" s="232" t="s">
        <v>133</v>
      </c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4"/>
      <c r="AK58" s="278" t="s">
        <v>124</v>
      </c>
      <c r="AL58" s="263"/>
      <c r="AM58" s="263"/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316"/>
      <c r="BH58" s="50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60"/>
      <c r="BW58" s="147" t="str">
        <f>IF(AND(CR61="",CR62=""),"",IF(AND(CR61="○",CR62="○"),"○",""))</f>
        <v/>
      </c>
      <c r="BX58" s="148"/>
      <c r="BY58" s="148"/>
      <c r="BZ58" s="148"/>
      <c r="CA58" s="148"/>
      <c r="CB58" s="148" t="s">
        <v>43</v>
      </c>
      <c r="CC58" s="148"/>
      <c r="CD58" s="148"/>
      <c r="CE58" s="148"/>
      <c r="CF58" s="148"/>
      <c r="CG58" s="148" t="str">
        <f>IF(AND(CR61="",CR62=""),"",IF(OR(CR61="×",CR62="×"),"○",""))</f>
        <v/>
      </c>
      <c r="CH58" s="148"/>
      <c r="CI58" s="148"/>
      <c r="CJ58" s="148"/>
      <c r="CK58" s="153"/>
      <c r="CL58" s="50"/>
      <c r="CM58" s="9"/>
      <c r="CN58" s="9"/>
      <c r="CO58" s="9"/>
      <c r="CP58" s="9"/>
      <c r="CQ58" s="9"/>
      <c r="CR58" s="7"/>
      <c r="CS58" s="7"/>
      <c r="CT58" s="7"/>
      <c r="CU58" s="7"/>
      <c r="CV58" s="7"/>
      <c r="CY58" s="3">
        <v>450</v>
      </c>
      <c r="CZ58" s="3" t="s">
        <v>79</v>
      </c>
      <c r="DA58" s="3" t="s">
        <v>94</v>
      </c>
      <c r="DB58" s="10" t="s">
        <v>94</v>
      </c>
      <c r="DC58" s="10" t="s">
        <v>104</v>
      </c>
      <c r="DD58" s="10" t="s">
        <v>105</v>
      </c>
    </row>
    <row r="59" spans="5:108" ht="8.1" customHeight="1" x14ac:dyDescent="0.15">
      <c r="E59" s="214"/>
      <c r="F59" s="215"/>
      <c r="G59" s="190"/>
      <c r="H59" s="191"/>
      <c r="I59" s="191"/>
      <c r="J59" s="191"/>
      <c r="K59" s="191"/>
      <c r="L59" s="192"/>
      <c r="M59" s="183"/>
      <c r="N59" s="178"/>
      <c r="O59" s="178"/>
      <c r="P59" s="178"/>
      <c r="Q59" s="178"/>
      <c r="R59" s="178"/>
      <c r="S59" s="178"/>
      <c r="T59" s="178"/>
      <c r="U59" s="178"/>
      <c r="V59" s="178"/>
      <c r="W59" s="179"/>
      <c r="X59" s="183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  <c r="AK59" s="279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7"/>
      <c r="BC59" s="317"/>
      <c r="BD59" s="317"/>
      <c r="BE59" s="317"/>
      <c r="BF59" s="317"/>
      <c r="BG59" s="318"/>
      <c r="BH59" s="319" t="str">
        <f>AK61</f>
        <v/>
      </c>
      <c r="BI59" s="231"/>
      <c r="BJ59" s="231"/>
      <c r="BK59" s="231"/>
      <c r="BL59" s="231"/>
      <c r="BM59" s="231"/>
      <c r="BN59" s="231"/>
      <c r="BO59" s="36"/>
      <c r="BP59" s="36"/>
      <c r="BQ59" s="36"/>
      <c r="BR59" s="36"/>
      <c r="BS59" s="36"/>
      <c r="BT59" s="36"/>
      <c r="BU59" s="36"/>
      <c r="BV59" s="60"/>
      <c r="BW59" s="149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4"/>
      <c r="CL59" s="50"/>
      <c r="CM59" s="9"/>
      <c r="CN59" s="9"/>
      <c r="CO59" s="9"/>
      <c r="CP59" s="9"/>
      <c r="CQ59" s="9"/>
      <c r="CR59" s="7"/>
      <c r="CS59" s="7"/>
      <c r="CT59" s="7"/>
      <c r="CU59" s="7"/>
      <c r="CV59" s="7"/>
      <c r="CY59" s="3">
        <v>600</v>
      </c>
      <c r="CZ59" s="3" t="s">
        <v>79</v>
      </c>
      <c r="DA59" s="3" t="s">
        <v>94</v>
      </c>
      <c r="DB59" s="10" t="s">
        <v>94</v>
      </c>
      <c r="DC59" s="10" t="s">
        <v>104</v>
      </c>
      <c r="DD59" s="10" t="s">
        <v>104</v>
      </c>
    </row>
    <row r="60" spans="5:108" ht="8.1" customHeight="1" x14ac:dyDescent="0.15">
      <c r="E60" s="214"/>
      <c r="F60" s="215"/>
      <c r="G60" s="190"/>
      <c r="H60" s="191"/>
      <c r="I60" s="191"/>
      <c r="J60" s="191"/>
      <c r="K60" s="191"/>
      <c r="L60" s="192"/>
      <c r="M60" s="183"/>
      <c r="N60" s="178"/>
      <c r="O60" s="178"/>
      <c r="P60" s="178"/>
      <c r="Q60" s="178"/>
      <c r="R60" s="178"/>
      <c r="S60" s="178"/>
      <c r="T60" s="178"/>
      <c r="U60" s="178"/>
      <c r="V60" s="178"/>
      <c r="W60" s="179"/>
      <c r="X60" s="183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279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7"/>
      <c r="BC60" s="317"/>
      <c r="BD60" s="317"/>
      <c r="BE60" s="317"/>
      <c r="BF60" s="317"/>
      <c r="BG60" s="318"/>
      <c r="BH60" s="319"/>
      <c r="BI60" s="231"/>
      <c r="BJ60" s="231"/>
      <c r="BK60" s="231"/>
      <c r="BL60" s="231"/>
      <c r="BM60" s="231"/>
      <c r="BN60" s="231"/>
      <c r="BO60" s="36"/>
      <c r="BP60" s="36"/>
      <c r="BQ60" s="36"/>
      <c r="BR60" s="36"/>
      <c r="BS60" s="36"/>
      <c r="BT60" s="36"/>
      <c r="BU60" s="36"/>
      <c r="BV60" s="60"/>
      <c r="BW60" s="149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4"/>
      <c r="CL60" s="56"/>
      <c r="CM60" s="9"/>
      <c r="CN60" s="9"/>
      <c r="CO60" s="14"/>
      <c r="CP60" s="14" t="s">
        <v>128</v>
      </c>
      <c r="CQ60" s="14" t="s">
        <v>130</v>
      </c>
      <c r="CR60" s="4" t="s">
        <v>131</v>
      </c>
      <c r="CS60" s="7"/>
      <c r="CT60" s="7"/>
      <c r="CU60" s="7"/>
      <c r="CV60" s="7"/>
      <c r="CY60" s="3">
        <v>700</v>
      </c>
      <c r="CZ60" s="3" t="s">
        <v>94</v>
      </c>
      <c r="DA60" s="3" t="s">
        <v>79</v>
      </c>
      <c r="DB60" s="10" t="s">
        <v>79</v>
      </c>
      <c r="DC60" s="10" t="s">
        <v>79</v>
      </c>
      <c r="DD60" s="10" t="s">
        <v>79</v>
      </c>
    </row>
    <row r="61" spans="5:108" ht="8.1" customHeight="1" x14ac:dyDescent="0.15">
      <c r="E61" s="214"/>
      <c r="F61" s="215"/>
      <c r="G61" s="190"/>
      <c r="H61" s="191"/>
      <c r="I61" s="191"/>
      <c r="J61" s="191"/>
      <c r="K61" s="191"/>
      <c r="L61" s="192"/>
      <c r="M61" s="183"/>
      <c r="N61" s="178"/>
      <c r="O61" s="178"/>
      <c r="P61" s="178"/>
      <c r="Q61" s="178"/>
      <c r="R61" s="178"/>
      <c r="S61" s="178"/>
      <c r="T61" s="178"/>
      <c r="U61" s="178"/>
      <c r="V61" s="178"/>
      <c r="W61" s="179"/>
      <c r="X61" s="183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9"/>
      <c r="AK61" s="319" t="str">
        <f>IF(AL5="認定番号","",VLOOKUP(AL5,CY26:DN36,10,FALSE))</f>
        <v/>
      </c>
      <c r="AL61" s="231"/>
      <c r="AM61" s="231"/>
      <c r="AN61" s="231"/>
      <c r="AO61" s="231"/>
      <c r="AP61" s="231"/>
      <c r="AQ61" s="231"/>
      <c r="AR61" s="231"/>
      <c r="AS61" s="231"/>
      <c r="AT61" s="231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60"/>
      <c r="BH61" s="50"/>
      <c r="BI61" s="36"/>
      <c r="BJ61" s="156"/>
      <c r="BK61" s="156"/>
      <c r="BL61" s="156"/>
      <c r="BM61" s="139" t="s">
        <v>128</v>
      </c>
      <c r="BN61" s="139"/>
      <c r="BO61" s="156"/>
      <c r="BP61" s="156"/>
      <c r="BQ61" s="156"/>
      <c r="BR61" s="156"/>
      <c r="BS61" s="156"/>
      <c r="BT61" s="139" t="s">
        <v>127</v>
      </c>
      <c r="BU61" s="139"/>
      <c r="BV61" s="140"/>
      <c r="BW61" s="149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4"/>
      <c r="CL61" s="56"/>
      <c r="CM61" s="9"/>
      <c r="CN61" s="9"/>
      <c r="CO61" s="14" t="s">
        <v>129</v>
      </c>
      <c r="CP61" s="14" t="str">
        <f>IF(BJ61="","",IF(BJ61&lt;=AK63,"○","×"))</f>
        <v/>
      </c>
      <c r="CQ61" s="14" t="str">
        <f>IF(BO61="","",IF(BO61&lt;AU63,"○","×"))</f>
        <v/>
      </c>
      <c r="CR61" s="4" t="str">
        <f>IF(AND(CP61="",CQ61=""),"",IF(AND(CP61="○",CQ61="○"),"○","×"))</f>
        <v/>
      </c>
      <c r="CS61" s="7"/>
      <c r="CT61" s="7"/>
      <c r="CU61" s="7"/>
      <c r="CV61" s="7"/>
      <c r="CY61" s="3">
        <v>750</v>
      </c>
      <c r="CZ61" s="3" t="s">
        <v>79</v>
      </c>
      <c r="DA61" s="3">
        <v>530</v>
      </c>
      <c r="DB61" s="3">
        <v>730</v>
      </c>
      <c r="DC61" s="10">
        <v>1420</v>
      </c>
      <c r="DD61" s="10">
        <v>2000</v>
      </c>
    </row>
    <row r="62" spans="5:108" ht="8.1" customHeight="1" x14ac:dyDescent="0.15">
      <c r="E62" s="214"/>
      <c r="F62" s="215"/>
      <c r="G62" s="190"/>
      <c r="H62" s="191"/>
      <c r="I62" s="191"/>
      <c r="J62" s="191"/>
      <c r="K62" s="191"/>
      <c r="L62" s="192"/>
      <c r="M62" s="183"/>
      <c r="N62" s="178"/>
      <c r="O62" s="178"/>
      <c r="P62" s="178"/>
      <c r="Q62" s="178"/>
      <c r="R62" s="178"/>
      <c r="S62" s="178"/>
      <c r="T62" s="178"/>
      <c r="U62" s="178"/>
      <c r="V62" s="178"/>
      <c r="W62" s="179"/>
      <c r="X62" s="183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9"/>
      <c r="AK62" s="319"/>
      <c r="AL62" s="231"/>
      <c r="AM62" s="231"/>
      <c r="AN62" s="231"/>
      <c r="AO62" s="231"/>
      <c r="AP62" s="231"/>
      <c r="AQ62" s="231"/>
      <c r="AR62" s="231"/>
      <c r="AS62" s="231"/>
      <c r="AT62" s="231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60"/>
      <c r="BH62" s="50"/>
      <c r="BI62" s="36"/>
      <c r="BJ62" s="157"/>
      <c r="BK62" s="157"/>
      <c r="BL62" s="157"/>
      <c r="BM62" s="139"/>
      <c r="BN62" s="139"/>
      <c r="BO62" s="157"/>
      <c r="BP62" s="157"/>
      <c r="BQ62" s="157"/>
      <c r="BR62" s="157"/>
      <c r="BS62" s="157"/>
      <c r="BT62" s="139"/>
      <c r="BU62" s="139"/>
      <c r="BV62" s="140"/>
      <c r="BW62" s="149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4"/>
      <c r="CL62" s="50"/>
      <c r="CM62" s="9"/>
      <c r="CN62" s="9"/>
      <c r="CO62" s="14" t="s">
        <v>207</v>
      </c>
      <c r="CP62" s="14" t="str">
        <f>IF(BJ66="","",IF(BJ66&lt;=AK67,"○","×"))</f>
        <v/>
      </c>
      <c r="CQ62" s="14" t="str">
        <f>IF(BO66="","",IF(BO66&lt;AU67,"○","×"))</f>
        <v/>
      </c>
      <c r="CR62" s="4" t="str">
        <f>IF(AND(CP62="",CQ62=""),"",IF(AND(CP62="○",CQ62="○"),"○","×"))</f>
        <v/>
      </c>
      <c r="CS62" s="7"/>
      <c r="CT62" s="7"/>
      <c r="CU62" s="7"/>
      <c r="CV62" s="7"/>
      <c r="CW62" s="3" t="s">
        <v>95</v>
      </c>
      <c r="CY62" s="3">
        <v>850</v>
      </c>
      <c r="CZ62" s="3" t="s">
        <v>79</v>
      </c>
      <c r="DA62" s="3">
        <v>530</v>
      </c>
      <c r="DB62" s="3">
        <v>730</v>
      </c>
      <c r="DC62" s="10">
        <v>1420</v>
      </c>
      <c r="DD62" s="10">
        <v>2000</v>
      </c>
    </row>
    <row r="63" spans="5:108" ht="8.1" customHeight="1" x14ac:dyDescent="0.15">
      <c r="E63" s="214"/>
      <c r="F63" s="215"/>
      <c r="G63" s="190"/>
      <c r="H63" s="191"/>
      <c r="I63" s="191"/>
      <c r="J63" s="191"/>
      <c r="K63" s="191"/>
      <c r="L63" s="192"/>
      <c r="M63" s="183"/>
      <c r="N63" s="178"/>
      <c r="O63" s="178"/>
      <c r="P63" s="178"/>
      <c r="Q63" s="178"/>
      <c r="R63" s="178"/>
      <c r="S63" s="178"/>
      <c r="T63" s="178"/>
      <c r="U63" s="178"/>
      <c r="V63" s="178"/>
      <c r="W63" s="179"/>
      <c r="X63" s="183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9"/>
      <c r="AK63" s="138">
        <f>VLOOKUP(AL5,CY26:DN36,12,FALSE)</f>
        <v>0</v>
      </c>
      <c r="AL63" s="139"/>
      <c r="AM63" s="139"/>
      <c r="AN63" s="139"/>
      <c r="AO63" s="139"/>
      <c r="AP63" s="139" t="s">
        <v>125</v>
      </c>
      <c r="AQ63" s="139"/>
      <c r="AR63" s="139"/>
      <c r="AS63" s="139"/>
      <c r="AT63" s="139"/>
      <c r="AU63" s="139">
        <f>VLOOKUP(AL5,CY26:DN36,13,FALSE)</f>
        <v>0</v>
      </c>
      <c r="AV63" s="139"/>
      <c r="AW63" s="139"/>
      <c r="AX63" s="139"/>
      <c r="AY63" s="139"/>
      <c r="AZ63" s="139"/>
      <c r="BA63" s="139" t="s">
        <v>126</v>
      </c>
      <c r="BB63" s="139"/>
      <c r="BC63" s="139"/>
      <c r="BD63" s="139"/>
      <c r="BE63" s="139"/>
      <c r="BF63" s="139"/>
      <c r="BG63" s="140"/>
      <c r="BH63" s="50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60"/>
      <c r="BW63" s="149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4"/>
      <c r="CL63" s="50"/>
      <c r="CM63" s="9"/>
      <c r="CN63" s="9"/>
      <c r="CO63" s="9"/>
      <c r="CP63" s="9"/>
      <c r="CQ63" s="9"/>
      <c r="CR63" s="7"/>
      <c r="CS63" s="7"/>
      <c r="CT63" s="7"/>
      <c r="CU63" s="7"/>
      <c r="CV63" s="7"/>
      <c r="CW63" s="3" t="s">
        <v>98</v>
      </c>
      <c r="CY63" s="3">
        <v>900</v>
      </c>
      <c r="CZ63" s="3" t="s">
        <v>79</v>
      </c>
      <c r="DA63" s="3">
        <v>530</v>
      </c>
      <c r="DB63" s="3">
        <v>730</v>
      </c>
      <c r="DC63" s="10">
        <v>1420</v>
      </c>
      <c r="DD63" s="10">
        <v>2000</v>
      </c>
    </row>
    <row r="64" spans="5:108" ht="8.1" customHeight="1" x14ac:dyDescent="0.15">
      <c r="E64" s="214"/>
      <c r="F64" s="215"/>
      <c r="G64" s="190"/>
      <c r="H64" s="191"/>
      <c r="I64" s="191"/>
      <c r="J64" s="191"/>
      <c r="K64" s="191"/>
      <c r="L64" s="192"/>
      <c r="M64" s="183"/>
      <c r="N64" s="178"/>
      <c r="O64" s="178"/>
      <c r="P64" s="178"/>
      <c r="Q64" s="178"/>
      <c r="R64" s="178"/>
      <c r="S64" s="178"/>
      <c r="T64" s="178"/>
      <c r="U64" s="178"/>
      <c r="V64" s="178"/>
      <c r="W64" s="179"/>
      <c r="X64" s="183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9"/>
      <c r="AK64" s="138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40"/>
      <c r="BH64" s="319" t="str">
        <f>AK65</f>
        <v/>
      </c>
      <c r="BI64" s="231"/>
      <c r="BJ64" s="231"/>
      <c r="BK64" s="231"/>
      <c r="BL64" s="231"/>
      <c r="BM64" s="231"/>
      <c r="BN64" s="231"/>
      <c r="BO64" s="36"/>
      <c r="BP64" s="36"/>
      <c r="BQ64" s="36"/>
      <c r="BR64" s="36"/>
      <c r="BS64" s="36"/>
      <c r="BT64" s="36"/>
      <c r="BU64" s="36"/>
      <c r="BV64" s="60"/>
      <c r="BW64" s="149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4"/>
      <c r="CL64" s="50"/>
      <c r="CM64" s="9"/>
      <c r="CN64" s="9"/>
      <c r="CO64" s="9"/>
      <c r="CP64" s="9"/>
      <c r="CQ64" s="9"/>
      <c r="CR64" s="7"/>
      <c r="CS64" s="7"/>
      <c r="CT64" s="7"/>
      <c r="CU64" s="7"/>
      <c r="CV64" s="7"/>
      <c r="CW64" s="3" t="s">
        <v>96</v>
      </c>
      <c r="CY64" s="3">
        <v>1000</v>
      </c>
      <c r="CZ64" s="3" t="s">
        <v>79</v>
      </c>
      <c r="DA64" s="3">
        <v>530</v>
      </c>
      <c r="DB64" s="3">
        <v>730</v>
      </c>
      <c r="DC64" s="10">
        <v>1420</v>
      </c>
      <c r="DD64" s="10">
        <v>2000</v>
      </c>
    </row>
    <row r="65" spans="5:108" ht="8.1" customHeight="1" x14ac:dyDescent="0.15">
      <c r="E65" s="214"/>
      <c r="F65" s="215"/>
      <c r="G65" s="190"/>
      <c r="H65" s="191"/>
      <c r="I65" s="191"/>
      <c r="J65" s="191"/>
      <c r="K65" s="191"/>
      <c r="L65" s="192"/>
      <c r="M65" s="183"/>
      <c r="N65" s="178"/>
      <c r="O65" s="178"/>
      <c r="P65" s="178"/>
      <c r="Q65" s="178"/>
      <c r="R65" s="178"/>
      <c r="S65" s="178"/>
      <c r="T65" s="178"/>
      <c r="U65" s="178"/>
      <c r="V65" s="178"/>
      <c r="W65" s="179"/>
      <c r="X65" s="183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9"/>
      <c r="AK65" s="319" t="str">
        <f>IF(AL5="認定番号","",VLOOKUP(AL5,CY26:DN36,11,FALSE))</f>
        <v/>
      </c>
      <c r="AL65" s="231"/>
      <c r="AM65" s="231"/>
      <c r="AN65" s="231"/>
      <c r="AO65" s="231"/>
      <c r="AP65" s="231"/>
      <c r="AQ65" s="231"/>
      <c r="AR65" s="231"/>
      <c r="AS65" s="231"/>
      <c r="AT65" s="231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60"/>
      <c r="BH65" s="319"/>
      <c r="BI65" s="231"/>
      <c r="BJ65" s="231"/>
      <c r="BK65" s="231"/>
      <c r="BL65" s="231"/>
      <c r="BM65" s="231"/>
      <c r="BN65" s="231"/>
      <c r="BO65" s="36"/>
      <c r="BP65" s="36"/>
      <c r="BQ65" s="36"/>
      <c r="BR65" s="36"/>
      <c r="BS65" s="36"/>
      <c r="BT65" s="36"/>
      <c r="BU65" s="36"/>
      <c r="BV65" s="60"/>
      <c r="BW65" s="149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4"/>
      <c r="CL65" s="50"/>
      <c r="CM65" s="9"/>
      <c r="CN65" s="9"/>
      <c r="CO65" s="9"/>
      <c r="CP65" s="9"/>
      <c r="CQ65" s="9"/>
      <c r="CR65" s="7"/>
      <c r="CS65" s="7"/>
      <c r="CT65" s="7"/>
      <c r="CU65" s="7"/>
      <c r="CV65" s="7"/>
      <c r="CW65" s="3" t="s">
        <v>97</v>
      </c>
    </row>
    <row r="66" spans="5:108" ht="8.1" customHeight="1" x14ac:dyDescent="0.15">
      <c r="E66" s="214"/>
      <c r="F66" s="215"/>
      <c r="G66" s="190"/>
      <c r="H66" s="191"/>
      <c r="I66" s="191"/>
      <c r="J66" s="191"/>
      <c r="K66" s="191"/>
      <c r="L66" s="192"/>
      <c r="M66" s="183"/>
      <c r="N66" s="178"/>
      <c r="O66" s="178"/>
      <c r="P66" s="178"/>
      <c r="Q66" s="178"/>
      <c r="R66" s="178"/>
      <c r="S66" s="178"/>
      <c r="T66" s="178"/>
      <c r="U66" s="178"/>
      <c r="V66" s="178"/>
      <c r="W66" s="179"/>
      <c r="X66" s="183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9"/>
      <c r="AK66" s="319"/>
      <c r="AL66" s="231"/>
      <c r="AM66" s="231"/>
      <c r="AN66" s="231"/>
      <c r="AO66" s="231"/>
      <c r="AP66" s="231"/>
      <c r="AQ66" s="231"/>
      <c r="AR66" s="231"/>
      <c r="AS66" s="231"/>
      <c r="AT66" s="231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60"/>
      <c r="BH66" s="50"/>
      <c r="BI66" s="36"/>
      <c r="BJ66" s="156"/>
      <c r="BK66" s="156"/>
      <c r="BL66" s="156"/>
      <c r="BM66" s="139" t="s">
        <v>128</v>
      </c>
      <c r="BN66" s="139"/>
      <c r="BO66" s="156"/>
      <c r="BP66" s="156"/>
      <c r="BQ66" s="156"/>
      <c r="BR66" s="156"/>
      <c r="BS66" s="156"/>
      <c r="BT66" s="139" t="s">
        <v>127</v>
      </c>
      <c r="BU66" s="139"/>
      <c r="BV66" s="140"/>
      <c r="BW66" s="149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4"/>
      <c r="CL66" s="50"/>
      <c r="CM66" s="9"/>
      <c r="CN66" s="9"/>
      <c r="CO66" s="9"/>
      <c r="CP66" s="9"/>
      <c r="CQ66" s="9"/>
      <c r="CR66" s="7"/>
      <c r="CS66" s="7"/>
      <c r="CT66" s="7"/>
      <c r="CU66" s="7"/>
      <c r="CV66" s="7"/>
      <c r="CW66" s="3" t="s">
        <v>140</v>
      </c>
      <c r="CY66" s="6" t="s">
        <v>101</v>
      </c>
    </row>
    <row r="67" spans="5:108" ht="8.1" customHeight="1" x14ac:dyDescent="0.15">
      <c r="E67" s="214"/>
      <c r="F67" s="215"/>
      <c r="G67" s="190"/>
      <c r="H67" s="191"/>
      <c r="I67" s="191"/>
      <c r="J67" s="191"/>
      <c r="K67" s="191"/>
      <c r="L67" s="192"/>
      <c r="M67" s="183"/>
      <c r="N67" s="178"/>
      <c r="O67" s="178"/>
      <c r="P67" s="178"/>
      <c r="Q67" s="178"/>
      <c r="R67" s="178"/>
      <c r="S67" s="178"/>
      <c r="T67" s="178"/>
      <c r="U67" s="178"/>
      <c r="V67" s="178"/>
      <c r="W67" s="179"/>
      <c r="X67" s="183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9"/>
      <c r="AK67" s="138">
        <f>VLOOKUP(AL5,CY26:DN36,14,FALSE)</f>
        <v>0</v>
      </c>
      <c r="AL67" s="139"/>
      <c r="AM67" s="139"/>
      <c r="AN67" s="139"/>
      <c r="AO67" s="139"/>
      <c r="AP67" s="139" t="s">
        <v>125</v>
      </c>
      <c r="AQ67" s="139"/>
      <c r="AR67" s="139"/>
      <c r="AS67" s="139"/>
      <c r="AT67" s="139"/>
      <c r="AU67" s="139">
        <f>VLOOKUP(AL5,CY26:DN36,15,FALSE)</f>
        <v>0</v>
      </c>
      <c r="AV67" s="139"/>
      <c r="AW67" s="139"/>
      <c r="AX67" s="139"/>
      <c r="AY67" s="139"/>
      <c r="AZ67" s="139"/>
      <c r="BA67" s="139" t="s">
        <v>126</v>
      </c>
      <c r="BB67" s="139"/>
      <c r="BC67" s="139"/>
      <c r="BD67" s="139"/>
      <c r="BE67" s="139"/>
      <c r="BF67" s="139"/>
      <c r="BG67" s="140"/>
      <c r="BH67" s="50"/>
      <c r="BI67" s="36"/>
      <c r="BJ67" s="157"/>
      <c r="BK67" s="157"/>
      <c r="BL67" s="157"/>
      <c r="BM67" s="139"/>
      <c r="BN67" s="139"/>
      <c r="BO67" s="157"/>
      <c r="BP67" s="157"/>
      <c r="BQ67" s="157"/>
      <c r="BR67" s="157"/>
      <c r="BS67" s="157"/>
      <c r="BT67" s="139"/>
      <c r="BU67" s="139"/>
      <c r="BV67" s="140"/>
      <c r="BW67" s="149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4"/>
      <c r="CL67" s="50"/>
      <c r="CM67" s="9"/>
      <c r="CN67" s="9"/>
      <c r="CO67" s="9"/>
      <c r="CP67" s="9"/>
      <c r="CQ67" s="9"/>
      <c r="CR67" s="7"/>
      <c r="CS67" s="7"/>
      <c r="CT67" s="7"/>
      <c r="CU67" s="7"/>
      <c r="CV67" s="7"/>
      <c r="CW67" s="3" t="s">
        <v>141</v>
      </c>
      <c r="CY67" s="3"/>
      <c r="CZ67" s="3">
        <v>45</v>
      </c>
      <c r="DA67" s="3">
        <v>60</v>
      </c>
    </row>
    <row r="68" spans="5:108" ht="8.1" customHeight="1" x14ac:dyDescent="0.15">
      <c r="E68" s="216"/>
      <c r="F68" s="217"/>
      <c r="G68" s="260"/>
      <c r="H68" s="261"/>
      <c r="I68" s="261"/>
      <c r="J68" s="261"/>
      <c r="K68" s="261"/>
      <c r="L68" s="262"/>
      <c r="M68" s="235"/>
      <c r="N68" s="180"/>
      <c r="O68" s="180"/>
      <c r="P68" s="180"/>
      <c r="Q68" s="180"/>
      <c r="R68" s="180"/>
      <c r="S68" s="180"/>
      <c r="T68" s="180"/>
      <c r="U68" s="180"/>
      <c r="V68" s="180"/>
      <c r="W68" s="181"/>
      <c r="X68" s="235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1"/>
      <c r="AK68" s="138"/>
      <c r="AL68" s="139"/>
      <c r="AM68" s="139"/>
      <c r="AN68" s="139"/>
      <c r="AO68" s="139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3"/>
      <c r="BH68" s="86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8"/>
      <c r="BW68" s="151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5"/>
      <c r="CL68" s="50"/>
      <c r="CM68" s="9"/>
      <c r="CN68" s="9"/>
      <c r="CO68" s="9"/>
      <c r="CP68" s="9"/>
      <c r="CQ68" s="9"/>
      <c r="CR68" s="7"/>
      <c r="CS68" s="7"/>
      <c r="CT68" s="7"/>
      <c r="CU68" s="7"/>
      <c r="CV68" s="7"/>
      <c r="CW68" s="3"/>
      <c r="CY68" s="3">
        <v>750</v>
      </c>
      <c r="CZ68" s="3">
        <v>750</v>
      </c>
      <c r="DA68" s="10">
        <v>1100</v>
      </c>
    </row>
    <row r="69" spans="5:108" ht="8.1" customHeight="1" x14ac:dyDescent="0.15">
      <c r="E69" s="212" t="s">
        <v>28</v>
      </c>
      <c r="F69" s="213"/>
      <c r="G69" s="187" t="s">
        <v>40</v>
      </c>
      <c r="H69" s="188"/>
      <c r="I69" s="188"/>
      <c r="J69" s="188"/>
      <c r="K69" s="188"/>
      <c r="L69" s="189"/>
      <c r="M69" s="182" t="s">
        <v>46</v>
      </c>
      <c r="N69" s="176"/>
      <c r="O69" s="176"/>
      <c r="P69" s="176"/>
      <c r="Q69" s="176"/>
      <c r="R69" s="176"/>
      <c r="S69" s="176"/>
      <c r="T69" s="176"/>
      <c r="U69" s="176"/>
      <c r="V69" s="176"/>
      <c r="W69" s="177"/>
      <c r="X69" s="187" t="s">
        <v>8</v>
      </c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327" t="s">
        <v>44</v>
      </c>
      <c r="AL69" s="344"/>
      <c r="AM69" s="344"/>
      <c r="AN69" s="344"/>
      <c r="AO69" s="344"/>
      <c r="AP69" s="344"/>
      <c r="AQ69" s="344"/>
      <c r="AR69" s="344"/>
      <c r="AS69" s="344"/>
      <c r="AT69" s="344"/>
      <c r="AU69" s="344"/>
      <c r="AV69" s="344"/>
      <c r="AW69" s="344"/>
      <c r="AX69" s="344"/>
      <c r="AY69" s="344"/>
      <c r="AZ69" s="344"/>
      <c r="BA69" s="344"/>
      <c r="BB69" s="344"/>
      <c r="BC69" s="344"/>
      <c r="BD69" s="344"/>
      <c r="BE69" s="344"/>
      <c r="BF69" s="344"/>
      <c r="BG69" s="345"/>
      <c r="BH69" s="138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40"/>
      <c r="BW69" s="273"/>
      <c r="BX69" s="164"/>
      <c r="BY69" s="164"/>
      <c r="BZ69" s="164"/>
      <c r="CA69" s="164"/>
      <c r="CB69" s="159" t="s">
        <v>85</v>
      </c>
      <c r="CC69" s="159"/>
      <c r="CD69" s="159"/>
      <c r="CE69" s="159"/>
      <c r="CF69" s="159"/>
      <c r="CG69" s="164"/>
      <c r="CH69" s="164"/>
      <c r="CI69" s="164"/>
      <c r="CJ69" s="164"/>
      <c r="CK69" s="165"/>
      <c r="CL69" s="50"/>
      <c r="CM69" s="9"/>
      <c r="CN69" s="9"/>
      <c r="CO69" s="9"/>
      <c r="CP69" s="9"/>
      <c r="CQ69" s="9"/>
      <c r="CR69" s="7"/>
      <c r="CS69" s="7"/>
      <c r="CT69" s="7"/>
      <c r="CU69" s="7"/>
      <c r="CV69" s="7"/>
      <c r="CY69" s="3">
        <v>1000</v>
      </c>
      <c r="CZ69" s="3">
        <v>750</v>
      </c>
      <c r="DA69" s="10">
        <v>1100</v>
      </c>
    </row>
    <row r="70" spans="5:108" ht="8.1" customHeight="1" x14ac:dyDescent="0.15">
      <c r="E70" s="214"/>
      <c r="F70" s="215"/>
      <c r="G70" s="190"/>
      <c r="H70" s="191"/>
      <c r="I70" s="191"/>
      <c r="J70" s="191"/>
      <c r="K70" s="191"/>
      <c r="L70" s="192"/>
      <c r="M70" s="183"/>
      <c r="N70" s="178"/>
      <c r="O70" s="178"/>
      <c r="P70" s="178"/>
      <c r="Q70" s="178"/>
      <c r="R70" s="178"/>
      <c r="S70" s="178"/>
      <c r="T70" s="178"/>
      <c r="U70" s="178"/>
      <c r="V70" s="178"/>
      <c r="W70" s="179"/>
      <c r="X70" s="190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2"/>
      <c r="AK70" s="226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7"/>
      <c r="BH70" s="138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40"/>
      <c r="BW70" s="249"/>
      <c r="BX70" s="240"/>
      <c r="BY70" s="240"/>
      <c r="BZ70" s="240"/>
      <c r="CA70" s="240"/>
      <c r="CB70" s="150"/>
      <c r="CC70" s="150"/>
      <c r="CD70" s="150"/>
      <c r="CE70" s="150"/>
      <c r="CF70" s="150"/>
      <c r="CG70" s="240"/>
      <c r="CH70" s="240"/>
      <c r="CI70" s="240"/>
      <c r="CJ70" s="240"/>
      <c r="CK70" s="241"/>
      <c r="CL70" s="50"/>
      <c r="CM70" s="9"/>
      <c r="CN70" s="9"/>
      <c r="CO70" s="9"/>
      <c r="CP70" s="9"/>
      <c r="CQ70" s="9"/>
      <c r="CR70" s="7"/>
      <c r="CS70" s="7"/>
      <c r="CT70" s="7"/>
      <c r="CU70" s="7"/>
      <c r="CV70" s="7"/>
    </row>
    <row r="71" spans="5:108" ht="8.1" customHeight="1" x14ac:dyDescent="0.15">
      <c r="E71" s="214"/>
      <c r="F71" s="215"/>
      <c r="G71" s="190"/>
      <c r="H71" s="191"/>
      <c r="I71" s="191"/>
      <c r="J71" s="191"/>
      <c r="K71" s="191"/>
      <c r="L71" s="192"/>
      <c r="M71" s="184"/>
      <c r="N71" s="185"/>
      <c r="O71" s="185"/>
      <c r="P71" s="185"/>
      <c r="Q71" s="185"/>
      <c r="R71" s="185"/>
      <c r="S71" s="185"/>
      <c r="T71" s="185"/>
      <c r="U71" s="185"/>
      <c r="V71" s="185"/>
      <c r="W71" s="186"/>
      <c r="X71" s="190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228"/>
      <c r="AL71" s="229"/>
      <c r="AM71" s="229"/>
      <c r="AN71" s="229"/>
      <c r="AO71" s="229"/>
      <c r="AP71" s="229"/>
      <c r="AQ71" s="229"/>
      <c r="AR71" s="229"/>
      <c r="AS71" s="229"/>
      <c r="AT71" s="229"/>
      <c r="AU71" s="229"/>
      <c r="AV71" s="229"/>
      <c r="AW71" s="229"/>
      <c r="AX71" s="229"/>
      <c r="AY71" s="229"/>
      <c r="AZ71" s="229"/>
      <c r="BA71" s="229"/>
      <c r="BB71" s="229"/>
      <c r="BC71" s="229"/>
      <c r="BD71" s="229"/>
      <c r="BE71" s="229"/>
      <c r="BF71" s="229"/>
      <c r="BG71" s="230"/>
      <c r="BH71" s="338"/>
      <c r="BI71" s="193"/>
      <c r="BJ71" s="193"/>
      <c r="BK71" s="193"/>
      <c r="BL71" s="193"/>
      <c r="BM71" s="193"/>
      <c r="BN71" s="193"/>
      <c r="BO71" s="193"/>
      <c r="BP71" s="193"/>
      <c r="BQ71" s="193"/>
      <c r="BR71" s="193"/>
      <c r="BS71" s="193"/>
      <c r="BT71" s="193"/>
      <c r="BU71" s="193"/>
      <c r="BV71" s="339"/>
      <c r="BW71" s="250"/>
      <c r="BX71" s="166"/>
      <c r="BY71" s="166"/>
      <c r="BZ71" s="166"/>
      <c r="CA71" s="166"/>
      <c r="CB71" s="161"/>
      <c r="CC71" s="161"/>
      <c r="CD71" s="161"/>
      <c r="CE71" s="161"/>
      <c r="CF71" s="161"/>
      <c r="CG71" s="166"/>
      <c r="CH71" s="166"/>
      <c r="CI71" s="166"/>
      <c r="CJ71" s="166"/>
      <c r="CK71" s="167"/>
      <c r="CL71" s="50"/>
      <c r="CM71" s="9"/>
      <c r="CN71" s="9"/>
      <c r="CO71" s="9"/>
      <c r="CP71" s="9"/>
      <c r="CQ71" s="9"/>
      <c r="CR71" s="7"/>
      <c r="CS71" s="7"/>
      <c r="CT71" s="7"/>
      <c r="CU71" s="7"/>
      <c r="CV71" s="7"/>
    </row>
    <row r="72" spans="5:108" ht="8.1" customHeight="1" x14ac:dyDescent="0.15">
      <c r="E72" s="214"/>
      <c r="F72" s="215"/>
      <c r="G72" s="190"/>
      <c r="H72" s="191"/>
      <c r="I72" s="191"/>
      <c r="J72" s="191"/>
      <c r="K72" s="191"/>
      <c r="L72" s="192"/>
      <c r="M72" s="183" t="s">
        <v>41</v>
      </c>
      <c r="N72" s="178"/>
      <c r="O72" s="178"/>
      <c r="P72" s="178"/>
      <c r="Q72" s="178"/>
      <c r="R72" s="178"/>
      <c r="S72" s="178"/>
      <c r="T72" s="178"/>
      <c r="U72" s="178"/>
      <c r="V72" s="178"/>
      <c r="W72" s="179"/>
      <c r="X72" s="190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226" t="s">
        <v>206</v>
      </c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7"/>
      <c r="BH72" s="138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40"/>
      <c r="BW72" s="249"/>
      <c r="BX72" s="240"/>
      <c r="BY72" s="240"/>
      <c r="BZ72" s="240"/>
      <c r="CA72" s="240"/>
      <c r="CB72" s="150" t="s">
        <v>85</v>
      </c>
      <c r="CC72" s="172"/>
      <c r="CD72" s="172"/>
      <c r="CE72" s="172"/>
      <c r="CF72" s="172"/>
      <c r="CG72" s="240"/>
      <c r="CH72" s="240"/>
      <c r="CI72" s="240"/>
      <c r="CJ72" s="240"/>
      <c r="CK72" s="241"/>
      <c r="CL72" s="50"/>
      <c r="CM72" s="9"/>
      <c r="CN72" s="9"/>
      <c r="CO72" s="9"/>
      <c r="CP72" s="9"/>
      <c r="CQ72" s="9"/>
      <c r="CR72" s="7"/>
      <c r="CS72" s="7"/>
      <c r="CT72" s="7"/>
      <c r="CU72" s="7"/>
      <c r="CV72" s="7"/>
      <c r="CY72" s="6" t="s">
        <v>102</v>
      </c>
    </row>
    <row r="73" spans="5:108" ht="8.1" customHeight="1" x14ac:dyDescent="0.15">
      <c r="E73" s="214"/>
      <c r="F73" s="215"/>
      <c r="G73" s="190"/>
      <c r="H73" s="191"/>
      <c r="I73" s="191"/>
      <c r="J73" s="191"/>
      <c r="K73" s="191"/>
      <c r="L73" s="192"/>
      <c r="M73" s="183"/>
      <c r="N73" s="178"/>
      <c r="O73" s="178"/>
      <c r="P73" s="178"/>
      <c r="Q73" s="178"/>
      <c r="R73" s="178"/>
      <c r="S73" s="178"/>
      <c r="T73" s="178"/>
      <c r="U73" s="178"/>
      <c r="V73" s="178"/>
      <c r="W73" s="179"/>
      <c r="X73" s="190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226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7"/>
      <c r="BH73" s="138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40"/>
      <c r="BW73" s="249"/>
      <c r="BX73" s="240"/>
      <c r="BY73" s="240"/>
      <c r="BZ73" s="240"/>
      <c r="CA73" s="240"/>
      <c r="CB73" s="172"/>
      <c r="CC73" s="172"/>
      <c r="CD73" s="172"/>
      <c r="CE73" s="172"/>
      <c r="CF73" s="172"/>
      <c r="CG73" s="240"/>
      <c r="CH73" s="240"/>
      <c r="CI73" s="240"/>
      <c r="CJ73" s="240"/>
      <c r="CK73" s="241"/>
      <c r="CL73" s="50"/>
      <c r="CM73" s="9"/>
      <c r="CN73" s="9"/>
      <c r="CO73" s="9"/>
      <c r="CP73" s="9"/>
      <c r="CQ73" s="9"/>
      <c r="CR73" s="7"/>
      <c r="CS73" s="7"/>
      <c r="CT73" s="7"/>
      <c r="CU73" s="7"/>
      <c r="CV73" s="7"/>
      <c r="CY73" s="3"/>
      <c r="CZ73" s="3">
        <v>45</v>
      </c>
      <c r="DA73" s="3">
        <v>60</v>
      </c>
    </row>
    <row r="74" spans="5:108" ht="8.1" customHeight="1" x14ac:dyDescent="0.15">
      <c r="E74" s="216"/>
      <c r="F74" s="217"/>
      <c r="G74" s="260"/>
      <c r="H74" s="261"/>
      <c r="I74" s="261"/>
      <c r="J74" s="261"/>
      <c r="K74" s="261"/>
      <c r="L74" s="262"/>
      <c r="M74" s="235"/>
      <c r="N74" s="180"/>
      <c r="O74" s="180"/>
      <c r="P74" s="180"/>
      <c r="Q74" s="180"/>
      <c r="R74" s="180"/>
      <c r="S74" s="180"/>
      <c r="T74" s="180"/>
      <c r="U74" s="180"/>
      <c r="V74" s="180"/>
      <c r="W74" s="181"/>
      <c r="X74" s="260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2"/>
      <c r="AK74" s="285"/>
      <c r="AL74" s="264"/>
      <c r="AM74" s="264"/>
      <c r="AN74" s="264"/>
      <c r="AO74" s="264"/>
      <c r="AP74" s="264"/>
      <c r="AQ74" s="264"/>
      <c r="AR74" s="264"/>
      <c r="AS74" s="264"/>
      <c r="AT74" s="264"/>
      <c r="AU74" s="264"/>
      <c r="AV74" s="264"/>
      <c r="AW74" s="264"/>
      <c r="AX74" s="264"/>
      <c r="AY74" s="264"/>
      <c r="AZ74" s="264"/>
      <c r="BA74" s="264"/>
      <c r="BB74" s="264"/>
      <c r="BC74" s="264"/>
      <c r="BD74" s="264"/>
      <c r="BE74" s="264"/>
      <c r="BF74" s="264"/>
      <c r="BG74" s="286"/>
      <c r="BH74" s="141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3"/>
      <c r="BW74" s="320"/>
      <c r="BX74" s="242"/>
      <c r="BY74" s="242"/>
      <c r="BZ74" s="242"/>
      <c r="CA74" s="242"/>
      <c r="CB74" s="173"/>
      <c r="CC74" s="173"/>
      <c r="CD74" s="173"/>
      <c r="CE74" s="173"/>
      <c r="CF74" s="173"/>
      <c r="CG74" s="242"/>
      <c r="CH74" s="242"/>
      <c r="CI74" s="242"/>
      <c r="CJ74" s="242"/>
      <c r="CK74" s="243"/>
      <c r="CL74" s="50"/>
      <c r="CM74" s="9"/>
      <c r="CN74" s="9"/>
      <c r="CO74" s="9"/>
      <c r="CP74" s="9"/>
      <c r="CQ74" s="9"/>
      <c r="CR74" s="7"/>
      <c r="CS74" s="7"/>
      <c r="CT74" s="7"/>
      <c r="CU74" s="7"/>
      <c r="CV74" s="7"/>
      <c r="CY74" s="3">
        <v>750</v>
      </c>
      <c r="CZ74" s="3">
        <v>750</v>
      </c>
      <c r="DA74" s="10">
        <v>1100</v>
      </c>
      <c r="DD74" s="15"/>
    </row>
    <row r="75" spans="5:108" ht="12" customHeight="1" x14ac:dyDescent="0.15">
      <c r="E75" s="212" t="s">
        <v>121</v>
      </c>
      <c r="F75" s="213"/>
      <c r="G75" s="187" t="s">
        <v>207</v>
      </c>
      <c r="H75" s="188"/>
      <c r="I75" s="188"/>
      <c r="J75" s="188"/>
      <c r="K75" s="188"/>
      <c r="L75" s="189"/>
      <c r="M75" s="301" t="s">
        <v>211</v>
      </c>
      <c r="N75" s="302"/>
      <c r="O75" s="302"/>
      <c r="P75" s="302"/>
      <c r="Q75" s="302"/>
      <c r="R75" s="302"/>
      <c r="S75" s="302"/>
      <c r="T75" s="302"/>
      <c r="U75" s="302"/>
      <c r="V75" s="302"/>
      <c r="W75" s="303"/>
      <c r="X75" s="352" t="s">
        <v>135</v>
      </c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4"/>
      <c r="AK75" s="304" t="s">
        <v>73</v>
      </c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6"/>
      <c r="BH75" s="89"/>
      <c r="BI75" s="90"/>
      <c r="BJ75" s="49"/>
      <c r="BK75" s="78"/>
      <c r="BL75" s="78"/>
      <c r="BM75" s="78"/>
      <c r="BN75" s="78"/>
      <c r="BO75" s="78"/>
      <c r="BP75" s="78"/>
      <c r="BQ75" s="78"/>
      <c r="BR75" s="79"/>
      <c r="BS75" s="79"/>
      <c r="BT75" s="79"/>
      <c r="BU75" s="91"/>
      <c r="BV75" s="92"/>
      <c r="BW75" s="147" t="str">
        <f>IF(BJ76="","",IF(BJ76&lt;=0.4,"○",""))</f>
        <v/>
      </c>
      <c r="BX75" s="148"/>
      <c r="BY75" s="148"/>
      <c r="BZ75" s="148"/>
      <c r="CA75" s="148"/>
      <c r="CB75" s="148" t="str">
        <f>IF(BJ76="","",IF(AND(BJ76&lt;=0.45,BJ76&gt;0.4),"○",""))</f>
        <v/>
      </c>
      <c r="CC75" s="148"/>
      <c r="CD75" s="148"/>
      <c r="CE75" s="148"/>
      <c r="CF75" s="148"/>
      <c r="CG75" s="148" t="str">
        <f>IF(BJ76="","",IF(BJ76&gt;0.45,"○",""))</f>
        <v/>
      </c>
      <c r="CH75" s="148"/>
      <c r="CI75" s="148"/>
      <c r="CJ75" s="148"/>
      <c r="CK75" s="153"/>
      <c r="CL75" s="50"/>
      <c r="CM75" s="9"/>
      <c r="CN75" s="9"/>
      <c r="CO75" s="16"/>
      <c r="CP75" s="9"/>
      <c r="CQ75" s="9"/>
      <c r="CR75" s="7"/>
      <c r="CS75" s="7"/>
      <c r="CT75" s="7"/>
      <c r="CU75" s="7"/>
      <c r="CV75" s="7"/>
      <c r="CY75" s="3">
        <v>1000</v>
      </c>
      <c r="CZ75" s="3">
        <v>750</v>
      </c>
      <c r="DA75" s="10">
        <v>1100</v>
      </c>
    </row>
    <row r="76" spans="5:108" ht="12" customHeight="1" x14ac:dyDescent="0.15">
      <c r="E76" s="214"/>
      <c r="F76" s="215"/>
      <c r="G76" s="190"/>
      <c r="H76" s="191"/>
      <c r="I76" s="191"/>
      <c r="J76" s="191"/>
      <c r="K76" s="191"/>
      <c r="L76" s="192"/>
      <c r="M76" s="301"/>
      <c r="N76" s="302"/>
      <c r="O76" s="302"/>
      <c r="P76" s="302"/>
      <c r="Q76" s="302"/>
      <c r="R76" s="302"/>
      <c r="S76" s="302"/>
      <c r="T76" s="302"/>
      <c r="U76" s="302"/>
      <c r="V76" s="302"/>
      <c r="W76" s="303"/>
      <c r="X76" s="355"/>
      <c r="Y76" s="356"/>
      <c r="Z76" s="356"/>
      <c r="AA76" s="356"/>
      <c r="AB76" s="356"/>
      <c r="AC76" s="356"/>
      <c r="AD76" s="356"/>
      <c r="AE76" s="356"/>
      <c r="AF76" s="356"/>
      <c r="AG76" s="356"/>
      <c r="AH76" s="356"/>
      <c r="AI76" s="356"/>
      <c r="AJ76" s="357"/>
      <c r="AK76" s="307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9"/>
      <c r="BH76" s="93"/>
      <c r="BI76" s="35"/>
      <c r="BJ76" s="168"/>
      <c r="BK76" s="168"/>
      <c r="BL76" s="168"/>
      <c r="BM76" s="168"/>
      <c r="BN76" s="168"/>
      <c r="BO76" s="168"/>
      <c r="BP76" s="168"/>
      <c r="BQ76" s="168"/>
      <c r="BR76" s="175" t="s">
        <v>75</v>
      </c>
      <c r="BS76" s="175"/>
      <c r="BT76" s="175"/>
      <c r="BU76" s="94"/>
      <c r="BV76" s="95"/>
      <c r="BW76" s="149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50"/>
      <c r="CJ76" s="150"/>
      <c r="CK76" s="154"/>
      <c r="CL76" s="96"/>
      <c r="CM76" s="16"/>
      <c r="CN76" s="16"/>
      <c r="CO76" s="16"/>
      <c r="CP76" s="16"/>
      <c r="CQ76" s="9"/>
      <c r="CR76" s="7"/>
      <c r="CS76" s="7"/>
      <c r="CT76" s="7"/>
      <c r="CU76" s="7"/>
      <c r="CV76" s="7"/>
    </row>
    <row r="77" spans="5:108" ht="8.1" customHeight="1" x14ac:dyDescent="0.15">
      <c r="E77" s="214"/>
      <c r="F77" s="215"/>
      <c r="G77" s="190"/>
      <c r="H77" s="191"/>
      <c r="I77" s="191"/>
      <c r="J77" s="191"/>
      <c r="K77" s="191"/>
      <c r="L77" s="192"/>
      <c r="M77" s="301"/>
      <c r="N77" s="302"/>
      <c r="O77" s="302"/>
      <c r="P77" s="302"/>
      <c r="Q77" s="302"/>
      <c r="R77" s="302"/>
      <c r="S77" s="302"/>
      <c r="T77" s="302"/>
      <c r="U77" s="302"/>
      <c r="V77" s="302"/>
      <c r="W77" s="303"/>
      <c r="X77" s="355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7"/>
      <c r="AK77" s="307" t="s">
        <v>74</v>
      </c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  <c r="BF77" s="308"/>
      <c r="BG77" s="309"/>
      <c r="BH77" s="93"/>
      <c r="BI77" s="35"/>
      <c r="BJ77" s="169"/>
      <c r="BK77" s="169"/>
      <c r="BL77" s="169"/>
      <c r="BM77" s="169"/>
      <c r="BN77" s="169"/>
      <c r="BO77" s="169"/>
      <c r="BP77" s="169"/>
      <c r="BQ77" s="169"/>
      <c r="BR77" s="175"/>
      <c r="BS77" s="175"/>
      <c r="BT77" s="175"/>
      <c r="BU77" s="94"/>
      <c r="BV77" s="95"/>
      <c r="BW77" s="149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4"/>
      <c r="CL77" s="96"/>
      <c r="CM77" s="16"/>
      <c r="CN77" s="16"/>
      <c r="CO77" s="16"/>
      <c r="CP77" s="16"/>
      <c r="CQ77" s="9"/>
      <c r="CR77" s="7"/>
      <c r="CS77" s="7"/>
      <c r="CT77" s="7"/>
      <c r="CU77" s="7"/>
      <c r="CV77" s="7"/>
    </row>
    <row r="78" spans="5:108" ht="8.1" customHeight="1" x14ac:dyDescent="0.15">
      <c r="E78" s="214"/>
      <c r="F78" s="215"/>
      <c r="G78" s="190"/>
      <c r="H78" s="191"/>
      <c r="I78" s="191"/>
      <c r="J78" s="191"/>
      <c r="K78" s="191"/>
      <c r="L78" s="192"/>
      <c r="M78" s="301"/>
      <c r="N78" s="302"/>
      <c r="O78" s="302"/>
      <c r="P78" s="302"/>
      <c r="Q78" s="302"/>
      <c r="R78" s="302"/>
      <c r="S78" s="302"/>
      <c r="T78" s="302"/>
      <c r="U78" s="302"/>
      <c r="V78" s="302"/>
      <c r="W78" s="303"/>
      <c r="X78" s="358"/>
      <c r="Y78" s="359"/>
      <c r="Z78" s="359"/>
      <c r="AA78" s="359"/>
      <c r="AB78" s="359"/>
      <c r="AC78" s="359"/>
      <c r="AD78" s="359"/>
      <c r="AE78" s="359"/>
      <c r="AF78" s="359"/>
      <c r="AG78" s="359"/>
      <c r="AH78" s="359"/>
      <c r="AI78" s="359"/>
      <c r="AJ78" s="360"/>
      <c r="AK78" s="313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4"/>
      <c r="BG78" s="315"/>
      <c r="BH78" s="97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9"/>
      <c r="BW78" s="160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1"/>
      <c r="CJ78" s="161"/>
      <c r="CK78" s="163"/>
      <c r="CL78" s="96"/>
      <c r="CM78" s="16"/>
      <c r="CN78" s="16"/>
      <c r="CO78" s="16"/>
      <c r="CP78" s="16"/>
      <c r="CQ78" s="9"/>
      <c r="CR78" s="15"/>
      <c r="CS78" s="15"/>
      <c r="CT78" s="15"/>
      <c r="CU78" s="15"/>
      <c r="CV78" s="15"/>
    </row>
    <row r="79" spans="5:108" ht="8.1" customHeight="1" x14ac:dyDescent="0.15">
      <c r="E79" s="214"/>
      <c r="F79" s="215"/>
      <c r="G79" s="190"/>
      <c r="H79" s="191"/>
      <c r="I79" s="191"/>
      <c r="J79" s="191"/>
      <c r="K79" s="191"/>
      <c r="L79" s="192"/>
      <c r="M79" s="301" t="s">
        <v>212</v>
      </c>
      <c r="N79" s="302"/>
      <c r="O79" s="302"/>
      <c r="P79" s="302"/>
      <c r="Q79" s="302"/>
      <c r="R79" s="302"/>
      <c r="S79" s="302"/>
      <c r="T79" s="302"/>
      <c r="U79" s="302"/>
      <c r="V79" s="302"/>
      <c r="W79" s="303"/>
      <c r="X79" s="257" t="s">
        <v>8</v>
      </c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9"/>
      <c r="AK79" s="278" t="s">
        <v>213</v>
      </c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5"/>
      <c r="BH79" s="222"/>
      <c r="BI79" s="223"/>
      <c r="BJ79" s="223"/>
      <c r="BK79" s="223"/>
      <c r="BL79" s="223"/>
      <c r="BM79" s="223"/>
      <c r="BN79" s="223"/>
      <c r="BO79" s="223"/>
      <c r="BP79" s="223"/>
      <c r="BQ79" s="223"/>
      <c r="BR79" s="223"/>
      <c r="BS79" s="223"/>
      <c r="BT79" s="223"/>
      <c r="BU79" s="223"/>
      <c r="BV79" s="100"/>
      <c r="BW79" s="248"/>
      <c r="BX79" s="238"/>
      <c r="BY79" s="238"/>
      <c r="BZ79" s="238"/>
      <c r="CA79" s="238"/>
      <c r="CB79" s="148" t="s">
        <v>43</v>
      </c>
      <c r="CC79" s="171"/>
      <c r="CD79" s="171"/>
      <c r="CE79" s="171"/>
      <c r="CF79" s="171"/>
      <c r="CG79" s="238"/>
      <c r="CH79" s="238"/>
      <c r="CI79" s="238"/>
      <c r="CJ79" s="238"/>
      <c r="CK79" s="239"/>
      <c r="CL79" s="96"/>
      <c r="CM79" s="16"/>
      <c r="CN79" s="16"/>
      <c r="CO79" s="16"/>
      <c r="CP79" s="16"/>
      <c r="CQ79" s="16"/>
      <c r="CR79" s="15"/>
      <c r="CS79" s="15"/>
      <c r="CT79" s="15"/>
      <c r="CU79" s="15"/>
      <c r="CV79" s="15"/>
    </row>
    <row r="80" spans="5:108" ht="8.1" customHeight="1" x14ac:dyDescent="0.15">
      <c r="E80" s="214"/>
      <c r="F80" s="215"/>
      <c r="G80" s="190"/>
      <c r="H80" s="191"/>
      <c r="I80" s="191"/>
      <c r="J80" s="191"/>
      <c r="K80" s="191"/>
      <c r="L80" s="192"/>
      <c r="M80" s="301"/>
      <c r="N80" s="302"/>
      <c r="O80" s="302"/>
      <c r="P80" s="302"/>
      <c r="Q80" s="302"/>
      <c r="R80" s="302"/>
      <c r="S80" s="302"/>
      <c r="T80" s="302"/>
      <c r="U80" s="302"/>
      <c r="V80" s="302"/>
      <c r="W80" s="303"/>
      <c r="X80" s="190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2"/>
      <c r="AK80" s="279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7"/>
      <c r="BH80" s="226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101"/>
      <c r="BW80" s="249"/>
      <c r="BX80" s="240"/>
      <c r="BY80" s="240"/>
      <c r="BZ80" s="240"/>
      <c r="CA80" s="240"/>
      <c r="CB80" s="172"/>
      <c r="CC80" s="172"/>
      <c r="CD80" s="172"/>
      <c r="CE80" s="172"/>
      <c r="CF80" s="172"/>
      <c r="CG80" s="240"/>
      <c r="CH80" s="240"/>
      <c r="CI80" s="240"/>
      <c r="CJ80" s="240"/>
      <c r="CK80" s="241"/>
      <c r="CL80" s="96"/>
      <c r="CM80" s="16"/>
      <c r="CN80" s="16"/>
      <c r="CO80" s="16"/>
      <c r="CP80" s="16"/>
      <c r="CQ80" s="16"/>
      <c r="CR80" s="15"/>
      <c r="CS80" s="15"/>
      <c r="CT80" s="15"/>
      <c r="CU80" s="15"/>
      <c r="CV80" s="15"/>
    </row>
    <row r="81" spans="5:100" ht="8.1" customHeight="1" x14ac:dyDescent="0.15">
      <c r="E81" s="214"/>
      <c r="F81" s="215"/>
      <c r="G81" s="190"/>
      <c r="H81" s="191"/>
      <c r="I81" s="191"/>
      <c r="J81" s="191"/>
      <c r="K81" s="191"/>
      <c r="L81" s="192"/>
      <c r="M81" s="301"/>
      <c r="N81" s="302"/>
      <c r="O81" s="302"/>
      <c r="P81" s="302"/>
      <c r="Q81" s="302"/>
      <c r="R81" s="302"/>
      <c r="S81" s="302"/>
      <c r="T81" s="302"/>
      <c r="U81" s="302"/>
      <c r="V81" s="302"/>
      <c r="W81" s="303"/>
      <c r="X81" s="190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2"/>
      <c r="AK81" s="226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7"/>
      <c r="BH81" s="226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101"/>
      <c r="BW81" s="249"/>
      <c r="BX81" s="240"/>
      <c r="BY81" s="240"/>
      <c r="BZ81" s="240"/>
      <c r="CA81" s="240"/>
      <c r="CB81" s="172"/>
      <c r="CC81" s="172"/>
      <c r="CD81" s="172"/>
      <c r="CE81" s="172"/>
      <c r="CF81" s="172"/>
      <c r="CG81" s="240"/>
      <c r="CH81" s="240"/>
      <c r="CI81" s="240"/>
      <c r="CJ81" s="240"/>
      <c r="CK81" s="241"/>
      <c r="CL81" s="96"/>
      <c r="CM81" s="16"/>
      <c r="CN81" s="16"/>
      <c r="CO81" s="16"/>
      <c r="CP81" s="16"/>
      <c r="CQ81" s="16"/>
      <c r="CR81" s="15"/>
      <c r="CS81" s="15"/>
      <c r="CT81" s="15"/>
      <c r="CU81" s="15"/>
      <c r="CV81" s="15"/>
    </row>
    <row r="82" spans="5:100" ht="8.1" customHeight="1" x14ac:dyDescent="0.15">
      <c r="E82" s="214"/>
      <c r="F82" s="215"/>
      <c r="G82" s="190"/>
      <c r="H82" s="191"/>
      <c r="I82" s="191"/>
      <c r="J82" s="191"/>
      <c r="K82" s="191"/>
      <c r="L82" s="192"/>
      <c r="M82" s="301"/>
      <c r="N82" s="302"/>
      <c r="O82" s="302"/>
      <c r="P82" s="302"/>
      <c r="Q82" s="302"/>
      <c r="R82" s="302"/>
      <c r="S82" s="302"/>
      <c r="T82" s="302"/>
      <c r="U82" s="302"/>
      <c r="V82" s="302"/>
      <c r="W82" s="303"/>
      <c r="X82" s="310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2"/>
      <c r="AK82" s="228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29"/>
      <c r="AY82" s="229"/>
      <c r="AZ82" s="229"/>
      <c r="BA82" s="229"/>
      <c r="BB82" s="229"/>
      <c r="BC82" s="229"/>
      <c r="BD82" s="229"/>
      <c r="BE82" s="229"/>
      <c r="BF82" s="229"/>
      <c r="BG82" s="230"/>
      <c r="BH82" s="228"/>
      <c r="BI82" s="229"/>
      <c r="BJ82" s="229"/>
      <c r="BK82" s="229"/>
      <c r="BL82" s="229"/>
      <c r="BM82" s="229"/>
      <c r="BN82" s="229"/>
      <c r="BO82" s="229"/>
      <c r="BP82" s="229"/>
      <c r="BQ82" s="229"/>
      <c r="BR82" s="229"/>
      <c r="BS82" s="229"/>
      <c r="BT82" s="229"/>
      <c r="BU82" s="229"/>
      <c r="BV82" s="102"/>
      <c r="BW82" s="250"/>
      <c r="BX82" s="166"/>
      <c r="BY82" s="166"/>
      <c r="BZ82" s="166"/>
      <c r="CA82" s="166"/>
      <c r="CB82" s="251"/>
      <c r="CC82" s="251"/>
      <c r="CD82" s="251"/>
      <c r="CE82" s="251"/>
      <c r="CF82" s="251"/>
      <c r="CG82" s="166"/>
      <c r="CH82" s="166"/>
      <c r="CI82" s="166"/>
      <c r="CJ82" s="166"/>
      <c r="CK82" s="167"/>
      <c r="CL82" s="96"/>
      <c r="CM82" s="16"/>
      <c r="CN82" s="16"/>
      <c r="CO82" s="16"/>
      <c r="CP82" s="16"/>
      <c r="CQ82" s="16"/>
      <c r="CR82" s="15"/>
      <c r="CS82" s="15"/>
      <c r="CT82" s="15"/>
      <c r="CU82" s="15"/>
      <c r="CV82" s="15"/>
    </row>
    <row r="83" spans="5:100" ht="8.1" customHeight="1" x14ac:dyDescent="0.15">
      <c r="E83" s="214"/>
      <c r="F83" s="215"/>
      <c r="G83" s="190"/>
      <c r="H83" s="191"/>
      <c r="I83" s="191"/>
      <c r="J83" s="191"/>
      <c r="K83" s="191"/>
      <c r="L83" s="192"/>
      <c r="M83" s="232" t="s">
        <v>214</v>
      </c>
      <c r="N83" s="233"/>
      <c r="O83" s="233"/>
      <c r="P83" s="233"/>
      <c r="Q83" s="233"/>
      <c r="R83" s="233"/>
      <c r="S83" s="233"/>
      <c r="T83" s="233"/>
      <c r="U83" s="233"/>
      <c r="V83" s="233"/>
      <c r="W83" s="234"/>
      <c r="X83" s="292" t="s">
        <v>208</v>
      </c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4"/>
      <c r="AK83" s="232" t="s">
        <v>209</v>
      </c>
      <c r="AL83" s="233"/>
      <c r="AM83" s="233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3"/>
      <c r="AY83" s="233"/>
      <c r="AZ83" s="233"/>
      <c r="BA83" s="233"/>
      <c r="BB83" s="233"/>
      <c r="BC83" s="233"/>
      <c r="BD83" s="233"/>
      <c r="BE83" s="233"/>
      <c r="BF83" s="233"/>
      <c r="BG83" s="234"/>
      <c r="BH83" s="382"/>
      <c r="BI83" s="383"/>
      <c r="BJ83" s="383"/>
      <c r="BK83" s="383"/>
      <c r="BL83" s="383"/>
      <c r="BM83" s="383"/>
      <c r="BN83" s="383"/>
      <c r="BO83" s="383"/>
      <c r="BP83" s="383"/>
      <c r="BQ83" s="383"/>
      <c r="BR83" s="383"/>
      <c r="BS83" s="383"/>
      <c r="BT83" s="383"/>
      <c r="BU83" s="383"/>
      <c r="BV83" s="384"/>
      <c r="BW83" s="248"/>
      <c r="BX83" s="238"/>
      <c r="BY83" s="238"/>
      <c r="BZ83" s="238"/>
      <c r="CA83" s="238"/>
      <c r="CB83" s="373" t="s">
        <v>43</v>
      </c>
      <c r="CC83" s="373"/>
      <c r="CD83" s="373"/>
      <c r="CE83" s="373"/>
      <c r="CF83" s="373"/>
      <c r="CG83" s="238"/>
      <c r="CH83" s="238"/>
      <c r="CI83" s="238"/>
      <c r="CJ83" s="238"/>
      <c r="CK83" s="239"/>
      <c r="CL83" s="96"/>
      <c r="CM83" s="16"/>
      <c r="CN83" s="16"/>
      <c r="CO83" s="16"/>
      <c r="CP83" s="16"/>
      <c r="CQ83" s="16"/>
      <c r="CR83" s="15"/>
      <c r="CS83" s="15"/>
      <c r="CT83" s="15"/>
      <c r="CU83" s="15"/>
      <c r="CV83" s="15"/>
    </row>
    <row r="84" spans="5:100" ht="8.1" customHeight="1" x14ac:dyDescent="0.15">
      <c r="E84" s="214"/>
      <c r="F84" s="215"/>
      <c r="G84" s="190"/>
      <c r="H84" s="191"/>
      <c r="I84" s="191"/>
      <c r="J84" s="191"/>
      <c r="K84" s="191"/>
      <c r="L84" s="192"/>
      <c r="M84" s="183"/>
      <c r="N84" s="178"/>
      <c r="O84" s="178"/>
      <c r="P84" s="178"/>
      <c r="Q84" s="178"/>
      <c r="R84" s="178"/>
      <c r="S84" s="178"/>
      <c r="T84" s="178"/>
      <c r="U84" s="178"/>
      <c r="V84" s="178"/>
      <c r="W84" s="179"/>
      <c r="X84" s="295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7"/>
      <c r="AK84" s="183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9"/>
      <c r="BH84" s="385"/>
      <c r="BI84" s="386"/>
      <c r="BJ84" s="386"/>
      <c r="BK84" s="386"/>
      <c r="BL84" s="386"/>
      <c r="BM84" s="386"/>
      <c r="BN84" s="386"/>
      <c r="BO84" s="386"/>
      <c r="BP84" s="386"/>
      <c r="BQ84" s="386"/>
      <c r="BR84" s="386"/>
      <c r="BS84" s="386"/>
      <c r="BT84" s="386"/>
      <c r="BU84" s="386"/>
      <c r="BV84" s="387"/>
      <c r="BW84" s="249"/>
      <c r="BX84" s="240"/>
      <c r="BY84" s="240"/>
      <c r="BZ84" s="240"/>
      <c r="CA84" s="240"/>
      <c r="CB84" s="374"/>
      <c r="CC84" s="374"/>
      <c r="CD84" s="374"/>
      <c r="CE84" s="374"/>
      <c r="CF84" s="374"/>
      <c r="CG84" s="240"/>
      <c r="CH84" s="240"/>
      <c r="CI84" s="240"/>
      <c r="CJ84" s="240"/>
      <c r="CK84" s="241"/>
      <c r="CL84" s="96"/>
      <c r="CM84" s="16"/>
      <c r="CN84" s="16"/>
      <c r="CO84" s="16"/>
      <c r="CP84" s="16"/>
      <c r="CQ84" s="16"/>
      <c r="CR84" s="15"/>
      <c r="CS84" s="15"/>
      <c r="CT84" s="15"/>
      <c r="CU84" s="15"/>
      <c r="CV84" s="15"/>
    </row>
    <row r="85" spans="5:100" ht="8.1" customHeight="1" x14ac:dyDescent="0.15">
      <c r="E85" s="214"/>
      <c r="F85" s="215"/>
      <c r="G85" s="190"/>
      <c r="H85" s="191"/>
      <c r="I85" s="191"/>
      <c r="J85" s="191"/>
      <c r="K85" s="191"/>
      <c r="L85" s="192"/>
      <c r="M85" s="183"/>
      <c r="N85" s="178"/>
      <c r="O85" s="178"/>
      <c r="P85" s="178"/>
      <c r="Q85" s="178"/>
      <c r="R85" s="178"/>
      <c r="S85" s="178"/>
      <c r="T85" s="178"/>
      <c r="U85" s="178"/>
      <c r="V85" s="178"/>
      <c r="W85" s="179"/>
      <c r="X85" s="295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7"/>
      <c r="AK85" s="183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9"/>
      <c r="BH85" s="385"/>
      <c r="BI85" s="386"/>
      <c r="BJ85" s="386"/>
      <c r="BK85" s="386"/>
      <c r="BL85" s="386"/>
      <c r="BM85" s="386"/>
      <c r="BN85" s="386"/>
      <c r="BO85" s="386"/>
      <c r="BP85" s="386"/>
      <c r="BQ85" s="386"/>
      <c r="BR85" s="386"/>
      <c r="BS85" s="386"/>
      <c r="BT85" s="386"/>
      <c r="BU85" s="386"/>
      <c r="BV85" s="387"/>
      <c r="BW85" s="249"/>
      <c r="BX85" s="240"/>
      <c r="BY85" s="240"/>
      <c r="BZ85" s="240"/>
      <c r="CA85" s="240"/>
      <c r="CB85" s="374"/>
      <c r="CC85" s="374"/>
      <c r="CD85" s="374"/>
      <c r="CE85" s="374"/>
      <c r="CF85" s="374"/>
      <c r="CG85" s="240"/>
      <c r="CH85" s="240"/>
      <c r="CI85" s="240"/>
      <c r="CJ85" s="240"/>
      <c r="CK85" s="241"/>
      <c r="CL85" s="96"/>
      <c r="CM85" s="16"/>
      <c r="CN85" s="16"/>
      <c r="CO85" s="16"/>
      <c r="CP85" s="16"/>
      <c r="CQ85" s="16"/>
      <c r="CR85" s="15"/>
      <c r="CS85" s="15"/>
      <c r="CT85" s="15"/>
      <c r="CU85" s="15"/>
      <c r="CV85" s="15"/>
    </row>
    <row r="86" spans="5:100" ht="8.1" customHeight="1" x14ac:dyDescent="0.15">
      <c r="E86" s="214"/>
      <c r="F86" s="215"/>
      <c r="G86" s="190"/>
      <c r="H86" s="191"/>
      <c r="I86" s="191"/>
      <c r="J86" s="191"/>
      <c r="K86" s="191"/>
      <c r="L86" s="192"/>
      <c r="M86" s="183"/>
      <c r="N86" s="178"/>
      <c r="O86" s="178"/>
      <c r="P86" s="178"/>
      <c r="Q86" s="178"/>
      <c r="R86" s="178"/>
      <c r="S86" s="178"/>
      <c r="T86" s="178"/>
      <c r="U86" s="178"/>
      <c r="V86" s="178"/>
      <c r="W86" s="179"/>
      <c r="X86" s="295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7"/>
      <c r="AK86" s="183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9"/>
      <c r="BH86" s="385"/>
      <c r="BI86" s="386"/>
      <c r="BJ86" s="386"/>
      <c r="BK86" s="386"/>
      <c r="BL86" s="386"/>
      <c r="BM86" s="386"/>
      <c r="BN86" s="386"/>
      <c r="BO86" s="386"/>
      <c r="BP86" s="386"/>
      <c r="BQ86" s="386"/>
      <c r="BR86" s="386"/>
      <c r="BS86" s="386"/>
      <c r="BT86" s="386"/>
      <c r="BU86" s="386"/>
      <c r="BV86" s="387"/>
      <c r="BW86" s="249"/>
      <c r="BX86" s="240"/>
      <c r="BY86" s="240"/>
      <c r="BZ86" s="240"/>
      <c r="CA86" s="240"/>
      <c r="CB86" s="374"/>
      <c r="CC86" s="374"/>
      <c r="CD86" s="374"/>
      <c r="CE86" s="374"/>
      <c r="CF86" s="374"/>
      <c r="CG86" s="240"/>
      <c r="CH86" s="240"/>
      <c r="CI86" s="240"/>
      <c r="CJ86" s="240"/>
      <c r="CK86" s="241"/>
      <c r="CL86" s="96"/>
      <c r="CM86" s="16"/>
      <c r="CN86" s="16"/>
      <c r="CO86" s="16"/>
      <c r="CP86" s="16"/>
      <c r="CQ86" s="16"/>
      <c r="CR86" s="15"/>
      <c r="CS86" s="15"/>
      <c r="CT86" s="15"/>
      <c r="CU86" s="15"/>
      <c r="CV86" s="15"/>
    </row>
    <row r="87" spans="5:100" ht="8.1" customHeight="1" x14ac:dyDescent="0.15">
      <c r="E87" s="214"/>
      <c r="F87" s="215"/>
      <c r="G87" s="190"/>
      <c r="H87" s="191"/>
      <c r="I87" s="191"/>
      <c r="J87" s="191"/>
      <c r="K87" s="191"/>
      <c r="L87" s="192"/>
      <c r="M87" s="184"/>
      <c r="N87" s="185"/>
      <c r="O87" s="185"/>
      <c r="P87" s="185"/>
      <c r="Q87" s="185"/>
      <c r="R87" s="185"/>
      <c r="S87" s="185"/>
      <c r="T87" s="185"/>
      <c r="U87" s="185"/>
      <c r="V87" s="185"/>
      <c r="W87" s="186"/>
      <c r="X87" s="298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I87" s="299"/>
      <c r="AJ87" s="300"/>
      <c r="AK87" s="184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6"/>
      <c r="BH87" s="388"/>
      <c r="BI87" s="389"/>
      <c r="BJ87" s="389"/>
      <c r="BK87" s="389"/>
      <c r="BL87" s="389"/>
      <c r="BM87" s="389"/>
      <c r="BN87" s="389"/>
      <c r="BO87" s="389"/>
      <c r="BP87" s="389"/>
      <c r="BQ87" s="389"/>
      <c r="BR87" s="389"/>
      <c r="BS87" s="389"/>
      <c r="BT87" s="389"/>
      <c r="BU87" s="389"/>
      <c r="BV87" s="390"/>
      <c r="BW87" s="250"/>
      <c r="BX87" s="166"/>
      <c r="BY87" s="166"/>
      <c r="BZ87" s="166"/>
      <c r="CA87" s="166"/>
      <c r="CB87" s="375"/>
      <c r="CC87" s="375"/>
      <c r="CD87" s="375"/>
      <c r="CE87" s="375"/>
      <c r="CF87" s="375"/>
      <c r="CG87" s="166"/>
      <c r="CH87" s="166"/>
      <c r="CI87" s="166"/>
      <c r="CJ87" s="166"/>
      <c r="CK87" s="167"/>
      <c r="CL87" s="96"/>
      <c r="CM87" s="16"/>
      <c r="CN87" s="16"/>
      <c r="CO87" s="16"/>
      <c r="CP87" s="16"/>
      <c r="CQ87" s="16"/>
      <c r="CR87" s="15"/>
      <c r="CS87" s="15"/>
      <c r="CT87" s="15"/>
      <c r="CU87" s="15"/>
      <c r="CV87" s="15"/>
    </row>
    <row r="88" spans="5:100" ht="8.1" customHeight="1" x14ac:dyDescent="0.15">
      <c r="E88" s="214"/>
      <c r="F88" s="215"/>
      <c r="G88" s="190"/>
      <c r="H88" s="191"/>
      <c r="I88" s="191"/>
      <c r="J88" s="191"/>
      <c r="K88" s="191"/>
      <c r="L88" s="192"/>
      <c r="M88" s="257" t="s">
        <v>13</v>
      </c>
      <c r="N88" s="258"/>
      <c r="O88" s="258"/>
      <c r="P88" s="258"/>
      <c r="Q88" s="258"/>
      <c r="R88" s="258"/>
      <c r="S88" s="258"/>
      <c r="T88" s="258"/>
      <c r="U88" s="258"/>
      <c r="V88" s="258"/>
      <c r="W88" s="259"/>
      <c r="X88" s="232" t="s">
        <v>210</v>
      </c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4"/>
      <c r="AK88" s="366" t="s">
        <v>57</v>
      </c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  <c r="BG88" s="368"/>
      <c r="BH88" s="103"/>
      <c r="BI88" s="104"/>
      <c r="BJ88" s="104"/>
      <c r="BK88" s="104"/>
      <c r="BL88" s="104"/>
      <c r="BM88" s="104"/>
      <c r="BN88" s="361"/>
      <c r="BO88" s="361"/>
      <c r="BP88" s="361"/>
      <c r="BQ88" s="361"/>
      <c r="BR88" s="361"/>
      <c r="BS88" s="104"/>
      <c r="BT88" s="104"/>
      <c r="BU88" s="104"/>
      <c r="BV88" s="105"/>
      <c r="BW88" s="376" t="str">
        <f>IF(BN89="","",IF(BN89&lt;=AU91,"○",""))</f>
        <v/>
      </c>
      <c r="BX88" s="377"/>
      <c r="BY88" s="377"/>
      <c r="BZ88" s="377"/>
      <c r="CA88" s="377"/>
      <c r="CB88" s="148" t="s">
        <v>42</v>
      </c>
      <c r="CC88" s="148"/>
      <c r="CD88" s="148"/>
      <c r="CE88" s="148"/>
      <c r="CF88" s="148"/>
      <c r="CG88" s="148" t="str">
        <f>IF(BN89="","",IF(BN89&gt;AU91,"○",""))</f>
        <v/>
      </c>
      <c r="CH88" s="148"/>
      <c r="CI88" s="148"/>
      <c r="CJ88" s="148"/>
      <c r="CK88" s="153"/>
      <c r="CL88" s="96"/>
      <c r="CM88" s="16"/>
      <c r="CN88" s="16"/>
      <c r="CO88" s="16"/>
      <c r="CP88" s="16"/>
      <c r="CQ88" s="16"/>
      <c r="CR88" s="15"/>
      <c r="CS88" s="15"/>
      <c r="CT88" s="15"/>
      <c r="CU88" s="15"/>
      <c r="CV88" s="15"/>
    </row>
    <row r="89" spans="5:100" ht="8.1" customHeight="1" x14ac:dyDescent="0.15">
      <c r="E89" s="214"/>
      <c r="F89" s="215"/>
      <c r="G89" s="190"/>
      <c r="H89" s="191"/>
      <c r="I89" s="191"/>
      <c r="J89" s="191"/>
      <c r="K89" s="191"/>
      <c r="L89" s="192"/>
      <c r="M89" s="190"/>
      <c r="N89" s="191"/>
      <c r="O89" s="191"/>
      <c r="P89" s="191"/>
      <c r="Q89" s="191"/>
      <c r="R89" s="191"/>
      <c r="S89" s="191"/>
      <c r="T89" s="191"/>
      <c r="U89" s="191"/>
      <c r="V89" s="191"/>
      <c r="W89" s="192"/>
      <c r="X89" s="183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366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8"/>
      <c r="BH89" s="280" t="s">
        <v>21</v>
      </c>
      <c r="BI89" s="281"/>
      <c r="BJ89" s="281"/>
      <c r="BK89" s="281"/>
      <c r="BL89" s="281"/>
      <c r="BM89" s="281"/>
      <c r="BN89" s="287"/>
      <c r="BO89" s="287"/>
      <c r="BP89" s="287"/>
      <c r="BQ89" s="287"/>
      <c r="BR89" s="287"/>
      <c r="BS89" s="290" t="s">
        <v>29</v>
      </c>
      <c r="BT89" s="290"/>
      <c r="BU89" s="290"/>
      <c r="BV89" s="42"/>
      <c r="BW89" s="378"/>
      <c r="BX89" s="379"/>
      <c r="BY89" s="379"/>
      <c r="BZ89" s="379"/>
      <c r="CA89" s="379"/>
      <c r="CB89" s="150"/>
      <c r="CC89" s="150"/>
      <c r="CD89" s="150"/>
      <c r="CE89" s="150"/>
      <c r="CF89" s="150"/>
      <c r="CG89" s="150"/>
      <c r="CH89" s="150"/>
      <c r="CI89" s="150"/>
      <c r="CJ89" s="150"/>
      <c r="CK89" s="154"/>
      <c r="CL89" s="96"/>
      <c r="CM89" s="16"/>
      <c r="CN89" s="16"/>
      <c r="CO89" s="16"/>
      <c r="CP89" s="16"/>
      <c r="CQ89" s="16"/>
      <c r="CR89" s="15"/>
      <c r="CS89" s="15"/>
      <c r="CT89" s="15"/>
      <c r="CU89" s="15"/>
      <c r="CV89" s="15"/>
    </row>
    <row r="90" spans="5:100" ht="8.1" customHeight="1" x14ac:dyDescent="0.15">
      <c r="E90" s="214"/>
      <c r="F90" s="215"/>
      <c r="G90" s="190"/>
      <c r="H90" s="191"/>
      <c r="I90" s="191"/>
      <c r="J90" s="191"/>
      <c r="K90" s="191"/>
      <c r="L90" s="192"/>
      <c r="M90" s="190"/>
      <c r="N90" s="191"/>
      <c r="O90" s="191"/>
      <c r="P90" s="191"/>
      <c r="Q90" s="191"/>
      <c r="R90" s="191"/>
      <c r="S90" s="191"/>
      <c r="T90" s="191"/>
      <c r="U90" s="191"/>
      <c r="V90" s="191"/>
      <c r="W90" s="192"/>
      <c r="X90" s="183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9"/>
      <c r="AK90" s="369"/>
      <c r="AL90" s="370"/>
      <c r="AM90" s="370"/>
      <c r="AN90" s="370"/>
      <c r="AO90" s="370"/>
      <c r="AP90" s="370"/>
      <c r="AQ90" s="370"/>
      <c r="AR90" s="370"/>
      <c r="AS90" s="370"/>
      <c r="AT90" s="370"/>
      <c r="AU90" s="370"/>
      <c r="AV90" s="370"/>
      <c r="AW90" s="370"/>
      <c r="AX90" s="370"/>
      <c r="AY90" s="370"/>
      <c r="AZ90" s="370"/>
      <c r="BA90" s="370"/>
      <c r="BB90" s="370"/>
      <c r="BC90" s="370"/>
      <c r="BD90" s="370"/>
      <c r="BE90" s="370"/>
      <c r="BF90" s="370"/>
      <c r="BG90" s="371"/>
      <c r="BH90" s="282"/>
      <c r="BI90" s="283"/>
      <c r="BJ90" s="283"/>
      <c r="BK90" s="283"/>
      <c r="BL90" s="283"/>
      <c r="BM90" s="283"/>
      <c r="BN90" s="288"/>
      <c r="BO90" s="288"/>
      <c r="BP90" s="288"/>
      <c r="BQ90" s="288"/>
      <c r="BR90" s="288"/>
      <c r="BS90" s="291"/>
      <c r="BT90" s="291"/>
      <c r="BU90" s="291"/>
      <c r="BV90" s="42"/>
      <c r="BW90" s="378"/>
      <c r="BX90" s="379"/>
      <c r="BY90" s="379"/>
      <c r="BZ90" s="379"/>
      <c r="CA90" s="379"/>
      <c r="CB90" s="150"/>
      <c r="CC90" s="150"/>
      <c r="CD90" s="150"/>
      <c r="CE90" s="150"/>
      <c r="CF90" s="150"/>
      <c r="CG90" s="150"/>
      <c r="CH90" s="150"/>
      <c r="CI90" s="150"/>
      <c r="CJ90" s="150"/>
      <c r="CK90" s="154"/>
      <c r="CL90" s="96"/>
      <c r="CM90" s="16"/>
      <c r="CN90" s="16"/>
      <c r="CO90" s="9"/>
      <c r="CP90" s="16"/>
      <c r="CQ90" s="16"/>
      <c r="CR90" s="15"/>
      <c r="CS90" s="15"/>
      <c r="CT90" s="15"/>
      <c r="CU90" s="15"/>
      <c r="CV90" s="15"/>
    </row>
    <row r="91" spans="5:100" ht="8.1" customHeight="1" x14ac:dyDescent="0.15">
      <c r="E91" s="214"/>
      <c r="F91" s="215"/>
      <c r="G91" s="190"/>
      <c r="H91" s="191"/>
      <c r="I91" s="191"/>
      <c r="J91" s="191"/>
      <c r="K91" s="191"/>
      <c r="L91" s="192"/>
      <c r="M91" s="190"/>
      <c r="N91" s="191"/>
      <c r="O91" s="191"/>
      <c r="P91" s="191"/>
      <c r="Q91" s="191"/>
      <c r="R91" s="191"/>
      <c r="S91" s="191"/>
      <c r="T91" s="191"/>
      <c r="U91" s="191"/>
      <c r="V91" s="191"/>
      <c r="W91" s="192"/>
      <c r="X91" s="183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9"/>
      <c r="AK91" s="44"/>
      <c r="AL91" s="49"/>
      <c r="AM91" s="106"/>
      <c r="AN91" s="106"/>
      <c r="AO91" s="106"/>
      <c r="AP91" s="281" t="s">
        <v>45</v>
      </c>
      <c r="AQ91" s="224"/>
      <c r="AR91" s="224"/>
      <c r="AS91" s="224"/>
      <c r="AT91" s="224"/>
      <c r="AU91" s="415"/>
      <c r="AV91" s="416"/>
      <c r="AW91" s="416"/>
      <c r="AX91" s="416"/>
      <c r="AY91" s="416"/>
      <c r="AZ91" s="417"/>
      <c r="BA91" s="289" t="s">
        <v>30</v>
      </c>
      <c r="BB91" s="290"/>
      <c r="BC91" s="420"/>
      <c r="BD91" s="49"/>
      <c r="BE91" s="107"/>
      <c r="BF91" s="107"/>
      <c r="BG91" s="45"/>
      <c r="BH91" s="108"/>
      <c r="BI91" s="42"/>
      <c r="BJ91" s="42"/>
      <c r="BK91" s="42"/>
      <c r="BL91" s="42"/>
      <c r="BM91" s="42"/>
      <c r="BN91" s="139"/>
      <c r="BO91" s="139"/>
      <c r="BP91" s="139"/>
      <c r="BQ91" s="139"/>
      <c r="BR91" s="139"/>
      <c r="BS91" s="42"/>
      <c r="BT91" s="42"/>
      <c r="BU91" s="42"/>
      <c r="BV91" s="42"/>
      <c r="BW91" s="378"/>
      <c r="BX91" s="379"/>
      <c r="BY91" s="379"/>
      <c r="BZ91" s="379"/>
      <c r="CA91" s="379"/>
      <c r="CB91" s="150"/>
      <c r="CC91" s="150"/>
      <c r="CD91" s="150"/>
      <c r="CE91" s="150"/>
      <c r="CF91" s="150"/>
      <c r="CG91" s="150"/>
      <c r="CH91" s="150"/>
      <c r="CI91" s="150"/>
      <c r="CJ91" s="150"/>
      <c r="CK91" s="154"/>
      <c r="CL91" s="56"/>
      <c r="CM91" s="9"/>
      <c r="CN91" s="9"/>
      <c r="CO91" s="9"/>
      <c r="CP91" s="9"/>
      <c r="CQ91" s="16"/>
      <c r="CR91" s="15"/>
      <c r="CS91" s="15"/>
      <c r="CT91" s="15"/>
      <c r="CU91" s="15"/>
      <c r="CV91" s="15"/>
    </row>
    <row r="92" spans="5:100" ht="8.1" customHeight="1" x14ac:dyDescent="0.15">
      <c r="E92" s="214"/>
      <c r="F92" s="215"/>
      <c r="G92" s="190"/>
      <c r="H92" s="191"/>
      <c r="I92" s="191"/>
      <c r="J92" s="191"/>
      <c r="K92" s="191"/>
      <c r="L92" s="192"/>
      <c r="M92" s="190"/>
      <c r="N92" s="191"/>
      <c r="O92" s="191"/>
      <c r="P92" s="191"/>
      <c r="Q92" s="191"/>
      <c r="R92" s="191"/>
      <c r="S92" s="191"/>
      <c r="T92" s="191"/>
      <c r="U92" s="191"/>
      <c r="V92" s="191"/>
      <c r="W92" s="192"/>
      <c r="X92" s="183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9"/>
      <c r="AK92" s="44"/>
      <c r="AL92" s="106"/>
      <c r="AM92" s="106"/>
      <c r="AN92" s="106"/>
      <c r="AO92" s="106"/>
      <c r="AP92" s="264"/>
      <c r="AQ92" s="264"/>
      <c r="AR92" s="264"/>
      <c r="AS92" s="264"/>
      <c r="AT92" s="264"/>
      <c r="AU92" s="418"/>
      <c r="AV92" s="418"/>
      <c r="AW92" s="418"/>
      <c r="AX92" s="418"/>
      <c r="AY92" s="418"/>
      <c r="AZ92" s="419"/>
      <c r="BA92" s="291"/>
      <c r="BB92" s="291"/>
      <c r="BC92" s="421"/>
      <c r="BD92" s="107"/>
      <c r="BE92" s="107"/>
      <c r="BF92" s="107"/>
      <c r="BG92" s="45"/>
      <c r="BH92" s="280" t="s">
        <v>91</v>
      </c>
      <c r="BI92" s="281"/>
      <c r="BJ92" s="281"/>
      <c r="BK92" s="281"/>
      <c r="BL92" s="281"/>
      <c r="BM92" s="281"/>
      <c r="BN92" s="287"/>
      <c r="BO92" s="287"/>
      <c r="BP92" s="287"/>
      <c r="BQ92" s="287"/>
      <c r="BR92" s="287"/>
      <c r="BS92" s="289" t="s">
        <v>33</v>
      </c>
      <c r="BT92" s="290"/>
      <c r="BU92" s="290"/>
      <c r="BV92" s="109"/>
      <c r="BW92" s="378"/>
      <c r="BX92" s="379"/>
      <c r="BY92" s="379"/>
      <c r="BZ92" s="379"/>
      <c r="CA92" s="379"/>
      <c r="CB92" s="150"/>
      <c r="CC92" s="150"/>
      <c r="CD92" s="150"/>
      <c r="CE92" s="150"/>
      <c r="CF92" s="150"/>
      <c r="CG92" s="150"/>
      <c r="CH92" s="150"/>
      <c r="CI92" s="150"/>
      <c r="CJ92" s="150"/>
      <c r="CK92" s="154"/>
      <c r="CL92" s="56"/>
      <c r="CM92" s="9"/>
      <c r="CN92" s="9"/>
      <c r="CO92" s="9"/>
      <c r="CP92" s="9"/>
      <c r="CQ92" s="16"/>
      <c r="CR92" s="15"/>
      <c r="CS92" s="15"/>
      <c r="CT92" s="15"/>
      <c r="CU92" s="15"/>
      <c r="CV92" s="15"/>
    </row>
    <row r="93" spans="5:100" ht="8.1" customHeight="1" x14ac:dyDescent="0.15">
      <c r="E93" s="214"/>
      <c r="F93" s="215"/>
      <c r="G93" s="190"/>
      <c r="H93" s="191"/>
      <c r="I93" s="191"/>
      <c r="J93" s="191"/>
      <c r="K93" s="191"/>
      <c r="L93" s="192"/>
      <c r="M93" s="190"/>
      <c r="N93" s="191"/>
      <c r="O93" s="191"/>
      <c r="P93" s="191"/>
      <c r="Q93" s="191"/>
      <c r="R93" s="191"/>
      <c r="S93" s="191"/>
      <c r="T93" s="191"/>
      <c r="U93" s="191"/>
      <c r="V93" s="191"/>
      <c r="W93" s="192"/>
      <c r="X93" s="183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9"/>
      <c r="AK93" s="96"/>
      <c r="AL93" s="110"/>
      <c r="AM93" s="32"/>
      <c r="AN93" s="32"/>
      <c r="AO93" s="32"/>
      <c r="AP93" s="32"/>
      <c r="AQ93" s="111"/>
      <c r="AR93" s="111"/>
      <c r="AS93" s="111"/>
      <c r="AT93" s="111"/>
      <c r="AU93" s="111"/>
      <c r="AV93" s="111"/>
      <c r="AW93" s="112"/>
      <c r="AX93" s="112"/>
      <c r="AY93" s="112"/>
      <c r="AZ93" s="112"/>
      <c r="BA93" s="110"/>
      <c r="BB93" s="110"/>
      <c r="BC93" s="110"/>
      <c r="BD93" s="110"/>
      <c r="BE93" s="110"/>
      <c r="BF93" s="110"/>
      <c r="BG93" s="113"/>
      <c r="BH93" s="282"/>
      <c r="BI93" s="283"/>
      <c r="BJ93" s="283"/>
      <c r="BK93" s="283"/>
      <c r="BL93" s="283"/>
      <c r="BM93" s="283"/>
      <c r="BN93" s="288"/>
      <c r="BO93" s="288"/>
      <c r="BP93" s="288"/>
      <c r="BQ93" s="288"/>
      <c r="BR93" s="288"/>
      <c r="BS93" s="291"/>
      <c r="BT93" s="291"/>
      <c r="BU93" s="291"/>
      <c r="BV93" s="109"/>
      <c r="BW93" s="378"/>
      <c r="BX93" s="379"/>
      <c r="BY93" s="379"/>
      <c r="BZ93" s="379"/>
      <c r="CA93" s="379"/>
      <c r="CB93" s="150"/>
      <c r="CC93" s="150"/>
      <c r="CD93" s="150"/>
      <c r="CE93" s="150"/>
      <c r="CF93" s="150"/>
      <c r="CG93" s="150"/>
      <c r="CH93" s="150"/>
      <c r="CI93" s="150"/>
      <c r="CJ93" s="150"/>
      <c r="CK93" s="154"/>
      <c r="CL93" s="50"/>
      <c r="CM93" s="9"/>
      <c r="CN93" s="9"/>
      <c r="CO93" s="9"/>
      <c r="CP93" s="9"/>
      <c r="CQ93" s="16"/>
      <c r="CR93" s="7"/>
      <c r="CS93" s="7"/>
      <c r="CT93" s="7"/>
      <c r="CU93" s="7"/>
      <c r="CV93" s="7"/>
    </row>
    <row r="94" spans="5:100" ht="8.1" customHeight="1" x14ac:dyDescent="0.15">
      <c r="E94" s="216"/>
      <c r="F94" s="217"/>
      <c r="G94" s="260"/>
      <c r="H94" s="261"/>
      <c r="I94" s="261"/>
      <c r="J94" s="261"/>
      <c r="K94" s="261"/>
      <c r="L94" s="262"/>
      <c r="M94" s="260"/>
      <c r="N94" s="261"/>
      <c r="O94" s="261"/>
      <c r="P94" s="261"/>
      <c r="Q94" s="261"/>
      <c r="R94" s="261"/>
      <c r="S94" s="261"/>
      <c r="T94" s="261"/>
      <c r="U94" s="261"/>
      <c r="V94" s="261"/>
      <c r="W94" s="262"/>
      <c r="X94" s="235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1"/>
      <c r="AK94" s="44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45"/>
      <c r="BH94" s="114"/>
      <c r="BI94" s="115"/>
      <c r="BJ94" s="115"/>
      <c r="BK94" s="115"/>
      <c r="BL94" s="115"/>
      <c r="BM94" s="115"/>
      <c r="BN94" s="193"/>
      <c r="BO94" s="193"/>
      <c r="BP94" s="193"/>
      <c r="BQ94" s="193"/>
      <c r="BR94" s="193"/>
      <c r="BS94" s="115"/>
      <c r="BT94" s="115"/>
      <c r="BU94" s="115"/>
      <c r="BV94" s="115"/>
      <c r="BW94" s="380"/>
      <c r="BX94" s="381"/>
      <c r="BY94" s="381"/>
      <c r="BZ94" s="381"/>
      <c r="CA94" s="381"/>
      <c r="CB94" s="152"/>
      <c r="CC94" s="152"/>
      <c r="CD94" s="152"/>
      <c r="CE94" s="152"/>
      <c r="CF94" s="152"/>
      <c r="CG94" s="152"/>
      <c r="CH94" s="152"/>
      <c r="CI94" s="152"/>
      <c r="CJ94" s="152"/>
      <c r="CK94" s="155"/>
      <c r="CL94" s="50"/>
      <c r="CM94" s="9"/>
      <c r="CN94" s="9"/>
      <c r="CO94" s="9"/>
      <c r="CP94" s="9"/>
      <c r="CQ94" s="9"/>
      <c r="CR94" s="7"/>
      <c r="CS94" s="7"/>
      <c r="CT94" s="7"/>
      <c r="CU94" s="7"/>
      <c r="CV94" s="7"/>
    </row>
    <row r="95" spans="5:100" ht="8.1" customHeight="1" x14ac:dyDescent="0.15">
      <c r="E95" s="182" t="s">
        <v>215</v>
      </c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  <c r="BO95" s="176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6"/>
      <c r="CA95" s="176"/>
      <c r="CB95" s="176"/>
      <c r="CC95" s="176"/>
      <c r="CD95" s="176"/>
      <c r="CE95" s="176"/>
      <c r="CF95" s="176"/>
      <c r="CG95" s="176"/>
      <c r="CH95" s="176"/>
      <c r="CI95" s="176"/>
      <c r="CJ95" s="176"/>
      <c r="CK95" s="177"/>
      <c r="CL95" s="50"/>
      <c r="CM95" s="9"/>
      <c r="CN95" s="9"/>
      <c r="CO95" s="9"/>
      <c r="CP95" s="9"/>
      <c r="CQ95" s="9"/>
      <c r="CR95" s="7"/>
      <c r="CS95" s="7"/>
      <c r="CT95" s="7"/>
      <c r="CU95" s="7"/>
      <c r="CV95" s="7"/>
    </row>
    <row r="96" spans="5:100" ht="8.1" customHeight="1" x14ac:dyDescent="0.15">
      <c r="E96" s="183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8"/>
      <c r="AH96" s="178"/>
      <c r="AI96" s="178"/>
      <c r="AJ96" s="178"/>
      <c r="AK96" s="178"/>
      <c r="AL96" s="178"/>
      <c r="AM96" s="178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8"/>
      <c r="BQ96" s="178"/>
      <c r="BR96" s="178"/>
      <c r="BS96" s="178"/>
      <c r="BT96" s="178"/>
      <c r="BU96" s="178"/>
      <c r="BV96" s="178"/>
      <c r="BW96" s="178"/>
      <c r="BX96" s="178"/>
      <c r="BY96" s="178"/>
      <c r="BZ96" s="178"/>
      <c r="CA96" s="178"/>
      <c r="CB96" s="178"/>
      <c r="CC96" s="178"/>
      <c r="CD96" s="178"/>
      <c r="CE96" s="178"/>
      <c r="CF96" s="178"/>
      <c r="CG96" s="178"/>
      <c r="CH96" s="178"/>
      <c r="CI96" s="178"/>
      <c r="CJ96" s="178"/>
      <c r="CK96" s="179"/>
      <c r="CL96" s="50"/>
      <c r="CM96" s="9"/>
      <c r="CN96" s="9"/>
      <c r="CO96" s="16"/>
      <c r="CP96" s="9"/>
      <c r="CQ96" s="9"/>
      <c r="CR96" s="7"/>
      <c r="CS96" s="7"/>
      <c r="CT96" s="7"/>
      <c r="CU96" s="7"/>
      <c r="CV96" s="7"/>
    </row>
    <row r="97" spans="5:103" ht="8.1" customHeight="1" x14ac:dyDescent="0.15">
      <c r="E97" s="183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8"/>
      <c r="AK97" s="178"/>
      <c r="AL97" s="178"/>
      <c r="AM97" s="178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178"/>
      <c r="BF97" s="178"/>
      <c r="BG97" s="178"/>
      <c r="BH97" s="178"/>
      <c r="BI97" s="178"/>
      <c r="BJ97" s="178"/>
      <c r="BK97" s="178"/>
      <c r="BL97" s="178"/>
      <c r="BM97" s="178"/>
      <c r="BN97" s="178"/>
      <c r="BO97" s="178"/>
      <c r="BP97" s="178"/>
      <c r="BQ97" s="178"/>
      <c r="BR97" s="178"/>
      <c r="BS97" s="178"/>
      <c r="BT97" s="178"/>
      <c r="BU97" s="178"/>
      <c r="BV97" s="178"/>
      <c r="BW97" s="178"/>
      <c r="BX97" s="178"/>
      <c r="BY97" s="178"/>
      <c r="BZ97" s="178"/>
      <c r="CA97" s="178"/>
      <c r="CB97" s="178"/>
      <c r="CC97" s="178"/>
      <c r="CD97" s="178"/>
      <c r="CE97" s="178"/>
      <c r="CF97" s="178"/>
      <c r="CG97" s="178"/>
      <c r="CH97" s="178"/>
      <c r="CI97" s="178"/>
      <c r="CJ97" s="178"/>
      <c r="CK97" s="179"/>
      <c r="CL97" s="96"/>
      <c r="CM97" s="16"/>
      <c r="CN97" s="16"/>
      <c r="CO97" s="16"/>
      <c r="CP97" s="16"/>
      <c r="CQ97" s="9"/>
      <c r="CR97" s="7"/>
      <c r="CS97" s="7"/>
      <c r="CT97" s="7"/>
      <c r="CU97" s="7"/>
      <c r="CV97" s="7"/>
    </row>
    <row r="98" spans="5:103" ht="8.1" customHeight="1" x14ac:dyDescent="0.15">
      <c r="E98" s="183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178"/>
      <c r="BC98" s="178"/>
      <c r="BD98" s="178"/>
      <c r="BE98" s="178"/>
      <c r="BF98" s="178"/>
      <c r="BG98" s="178"/>
      <c r="BH98" s="178"/>
      <c r="BI98" s="178"/>
      <c r="BJ98" s="178"/>
      <c r="BK98" s="178"/>
      <c r="BL98" s="178"/>
      <c r="BM98" s="178"/>
      <c r="BN98" s="178"/>
      <c r="BO98" s="178"/>
      <c r="BP98" s="178"/>
      <c r="BQ98" s="178"/>
      <c r="BR98" s="178"/>
      <c r="BS98" s="178"/>
      <c r="BT98" s="178"/>
      <c r="BU98" s="178"/>
      <c r="BV98" s="178"/>
      <c r="BW98" s="178"/>
      <c r="BX98" s="178"/>
      <c r="BY98" s="178"/>
      <c r="BZ98" s="178"/>
      <c r="CA98" s="178"/>
      <c r="CB98" s="178"/>
      <c r="CC98" s="178"/>
      <c r="CD98" s="178"/>
      <c r="CE98" s="178"/>
      <c r="CF98" s="178"/>
      <c r="CG98" s="178"/>
      <c r="CH98" s="178"/>
      <c r="CI98" s="178"/>
      <c r="CJ98" s="178"/>
      <c r="CK98" s="179"/>
      <c r="CL98" s="96"/>
      <c r="CM98" s="16"/>
      <c r="CN98" s="16"/>
      <c r="CO98" s="16"/>
      <c r="CP98" s="16"/>
      <c r="CQ98" s="9"/>
      <c r="CR98" s="7"/>
      <c r="CS98" s="7"/>
      <c r="CT98" s="7"/>
      <c r="CU98" s="7"/>
      <c r="CV98" s="7"/>
    </row>
    <row r="99" spans="5:103" ht="8.1" customHeight="1" x14ac:dyDescent="0.15">
      <c r="E99" s="235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1"/>
      <c r="CL99" s="96"/>
      <c r="CM99" s="16"/>
      <c r="CN99" s="16"/>
      <c r="CO99" s="9"/>
      <c r="CP99" s="16"/>
      <c r="CQ99" s="9"/>
      <c r="CR99" s="15"/>
      <c r="CS99" s="15"/>
      <c r="CT99" s="15"/>
      <c r="CU99" s="15"/>
      <c r="CV99" s="15"/>
    </row>
    <row r="100" spans="5:103" ht="8.1" customHeight="1" x14ac:dyDescent="0.15">
      <c r="E100" s="136" t="s">
        <v>51</v>
      </c>
      <c r="F100" s="136"/>
      <c r="G100" s="136"/>
      <c r="H100" s="136"/>
      <c r="I100" s="136"/>
      <c r="J100" s="136"/>
      <c r="K100" s="136"/>
      <c r="L100" s="13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0"/>
      <c r="CM100" s="9"/>
      <c r="CN100" s="9"/>
      <c r="CO100" s="9"/>
      <c r="CP100" s="9"/>
      <c r="CQ100" s="16"/>
      <c r="CR100" s="15"/>
      <c r="CS100" s="15"/>
      <c r="CT100" s="15"/>
      <c r="CU100" s="15"/>
      <c r="CV100" s="15"/>
    </row>
    <row r="101" spans="5:103" ht="8.1" customHeight="1" x14ac:dyDescent="0.15">
      <c r="E101" s="284"/>
      <c r="F101" s="284"/>
      <c r="G101" s="284"/>
      <c r="H101" s="284"/>
      <c r="I101" s="284"/>
      <c r="J101" s="284"/>
      <c r="K101" s="284"/>
      <c r="L101" s="284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0"/>
      <c r="CL101" s="110"/>
      <c r="CM101" s="9"/>
      <c r="CN101" s="9"/>
      <c r="CO101" s="9"/>
      <c r="CP101" s="9"/>
      <c r="CQ101" s="16"/>
      <c r="CR101" s="15"/>
      <c r="CS101" s="15"/>
      <c r="CT101" s="15"/>
      <c r="CU101" s="15"/>
      <c r="CV101" s="15"/>
    </row>
    <row r="102" spans="5:103" ht="8.1" customHeight="1" x14ac:dyDescent="0.15">
      <c r="E102" s="284"/>
      <c r="F102" s="284"/>
      <c r="G102" s="284"/>
      <c r="H102" s="284"/>
      <c r="I102" s="284"/>
      <c r="J102" s="284"/>
      <c r="K102" s="284"/>
      <c r="L102" s="284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0"/>
      <c r="CL102" s="117"/>
      <c r="CM102" s="9"/>
      <c r="CN102" s="9"/>
      <c r="CO102" s="9"/>
      <c r="CP102" s="9"/>
      <c r="CQ102" s="16"/>
      <c r="CR102" s="7"/>
      <c r="CS102" s="7"/>
      <c r="CT102" s="7"/>
      <c r="CU102" s="7"/>
      <c r="CV102" s="7"/>
    </row>
    <row r="103" spans="5:103" ht="7.5" customHeight="1" x14ac:dyDescent="0.15">
      <c r="E103" s="128" t="s">
        <v>52</v>
      </c>
      <c r="F103" s="128"/>
      <c r="G103" s="128"/>
      <c r="H103" s="135" t="s">
        <v>0</v>
      </c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7"/>
      <c r="X103" s="128" t="s">
        <v>1</v>
      </c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 t="s">
        <v>53</v>
      </c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 t="s">
        <v>54</v>
      </c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391" t="s">
        <v>56</v>
      </c>
      <c r="CE103" s="392"/>
      <c r="CF103" s="392"/>
      <c r="CG103" s="392"/>
      <c r="CH103" s="392"/>
      <c r="CI103" s="392"/>
      <c r="CJ103" s="392"/>
      <c r="CK103" s="393"/>
      <c r="CL103" s="117"/>
      <c r="CM103" s="9"/>
      <c r="CN103" s="9"/>
      <c r="CO103" s="9"/>
      <c r="CP103" s="9"/>
      <c r="CQ103" s="9"/>
      <c r="CR103" s="7"/>
      <c r="CS103" s="124" t="s">
        <v>144</v>
      </c>
      <c r="CT103" s="17" t="s">
        <v>145</v>
      </c>
      <c r="CU103" s="17" t="s">
        <v>146</v>
      </c>
      <c r="CV103" s="17" t="s">
        <v>147</v>
      </c>
      <c r="CW103" s="17" t="s">
        <v>148</v>
      </c>
      <c r="CX103" s="17" t="s">
        <v>149</v>
      </c>
      <c r="CY103" s="17" t="s">
        <v>150</v>
      </c>
    </row>
    <row r="104" spans="5:103" ht="7.5" customHeight="1" x14ac:dyDescent="0.15">
      <c r="E104" s="128"/>
      <c r="F104" s="128"/>
      <c r="G104" s="128"/>
      <c r="H104" s="138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40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9"/>
      <c r="CE104" s="130"/>
      <c r="CF104" s="130"/>
      <c r="CG104" s="130"/>
      <c r="CH104" s="130"/>
      <c r="CI104" s="130"/>
      <c r="CJ104" s="130"/>
      <c r="CK104" s="131"/>
      <c r="CL104" s="36"/>
      <c r="CM104" s="9"/>
      <c r="CN104" s="9"/>
      <c r="CO104" s="9"/>
      <c r="CP104" s="9"/>
      <c r="CQ104" s="9"/>
      <c r="CR104" s="7"/>
      <c r="CS104" s="124"/>
      <c r="CT104" s="18" t="s">
        <v>26</v>
      </c>
      <c r="CU104" s="19" t="s">
        <v>151</v>
      </c>
      <c r="CV104" s="19" t="s">
        <v>152</v>
      </c>
      <c r="CW104" s="19" t="s">
        <v>153</v>
      </c>
      <c r="CX104" s="19" t="s">
        <v>154</v>
      </c>
      <c r="CY104" s="19" t="s">
        <v>154</v>
      </c>
    </row>
    <row r="105" spans="5:103" ht="7.5" customHeight="1" x14ac:dyDescent="0.15">
      <c r="E105" s="128"/>
      <c r="F105" s="128"/>
      <c r="G105" s="128"/>
      <c r="H105" s="138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40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9" t="s">
        <v>55</v>
      </c>
      <c r="CE105" s="130"/>
      <c r="CF105" s="130"/>
      <c r="CG105" s="130"/>
      <c r="CH105" s="130"/>
      <c r="CI105" s="130"/>
      <c r="CJ105" s="130"/>
      <c r="CK105" s="131"/>
      <c r="CL105" s="36"/>
      <c r="CM105" s="9"/>
      <c r="CN105" s="9"/>
      <c r="CO105" s="9"/>
      <c r="CP105" s="9"/>
      <c r="CQ105" s="9"/>
      <c r="CR105" s="7"/>
      <c r="CS105" s="124"/>
      <c r="CT105" s="18" t="s">
        <v>18</v>
      </c>
      <c r="CU105" s="19" t="s">
        <v>155</v>
      </c>
      <c r="CV105" s="19" t="s">
        <v>156</v>
      </c>
      <c r="CW105" s="19" t="s">
        <v>157</v>
      </c>
      <c r="CX105" s="19" t="s">
        <v>154</v>
      </c>
      <c r="CY105" s="19" t="s">
        <v>154</v>
      </c>
    </row>
    <row r="106" spans="5:103" ht="7.5" customHeight="1" x14ac:dyDescent="0.15">
      <c r="E106" s="128"/>
      <c r="F106" s="128"/>
      <c r="G106" s="128"/>
      <c r="H106" s="141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3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32"/>
      <c r="CE106" s="133"/>
      <c r="CF106" s="133"/>
      <c r="CG106" s="133"/>
      <c r="CH106" s="133"/>
      <c r="CI106" s="133"/>
      <c r="CJ106" s="133"/>
      <c r="CK106" s="134"/>
      <c r="CL106" s="36"/>
      <c r="CM106" s="9"/>
      <c r="CN106" s="9"/>
      <c r="CO106" s="9"/>
      <c r="CP106" s="9"/>
      <c r="CQ106" s="9"/>
      <c r="CR106" s="7"/>
      <c r="CS106" s="124"/>
      <c r="CT106" s="18" t="s">
        <v>31</v>
      </c>
      <c r="CU106" s="19" t="s">
        <v>158</v>
      </c>
      <c r="CV106" s="19" t="s">
        <v>156</v>
      </c>
      <c r="CW106" s="19" t="s">
        <v>159</v>
      </c>
      <c r="CX106" s="19" t="s">
        <v>154</v>
      </c>
      <c r="CY106" s="19" t="s">
        <v>154</v>
      </c>
    </row>
    <row r="107" spans="5:103" ht="8.1" customHeight="1" x14ac:dyDescent="0.15">
      <c r="E107" s="125"/>
      <c r="F107" s="125"/>
      <c r="G107" s="125"/>
      <c r="H107" s="126" t="str">
        <f>(IF($E107="","",VLOOKUP($E107,$CT$104:$CU$109,2,FALSE)))</f>
        <v/>
      </c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5"/>
      <c r="CE107" s="125"/>
      <c r="CF107" s="125"/>
      <c r="CG107" s="125"/>
      <c r="CH107" s="125"/>
      <c r="CI107" s="125"/>
      <c r="CJ107" s="125"/>
      <c r="CK107" s="125"/>
      <c r="CL107" s="36"/>
      <c r="CM107" s="9"/>
      <c r="CN107" s="9"/>
      <c r="CO107" s="9"/>
      <c r="CP107" s="9"/>
      <c r="CQ107" s="9"/>
      <c r="CR107" s="7"/>
      <c r="CS107" s="124">
        <v>1</v>
      </c>
      <c r="CT107" s="18" t="s">
        <v>160</v>
      </c>
      <c r="CU107" s="19" t="s">
        <v>161</v>
      </c>
      <c r="CV107" s="19" t="s">
        <v>162</v>
      </c>
      <c r="CW107" s="19" t="s">
        <v>163</v>
      </c>
      <c r="CX107" s="19" t="s">
        <v>154</v>
      </c>
      <c r="CY107" s="19" t="s">
        <v>154</v>
      </c>
    </row>
    <row r="108" spans="5:103" ht="8.1" customHeight="1" x14ac:dyDescent="0.15">
      <c r="E108" s="125"/>
      <c r="F108" s="125"/>
      <c r="G108" s="125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5"/>
      <c r="CE108" s="125"/>
      <c r="CF108" s="125"/>
      <c r="CG108" s="125"/>
      <c r="CH108" s="125"/>
      <c r="CI108" s="125"/>
      <c r="CJ108" s="125"/>
      <c r="CK108" s="125"/>
      <c r="CL108" s="36"/>
      <c r="CM108" s="9"/>
      <c r="CN108" s="9"/>
      <c r="CO108" s="9"/>
      <c r="CP108" s="9"/>
      <c r="CQ108" s="9"/>
      <c r="CR108" s="7"/>
      <c r="CS108" s="124"/>
      <c r="CT108" s="18" t="s">
        <v>164</v>
      </c>
      <c r="CU108" s="19" t="s">
        <v>165</v>
      </c>
      <c r="CV108" s="19" t="s">
        <v>166</v>
      </c>
      <c r="CW108" s="19" t="s">
        <v>167</v>
      </c>
      <c r="CX108" s="19" t="s">
        <v>154</v>
      </c>
      <c r="CY108" s="19" t="s">
        <v>154</v>
      </c>
    </row>
    <row r="109" spans="5:103" ht="8.1" customHeight="1" x14ac:dyDescent="0.15">
      <c r="E109" s="125"/>
      <c r="F109" s="125"/>
      <c r="G109" s="125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5"/>
      <c r="CE109" s="125"/>
      <c r="CF109" s="125"/>
      <c r="CG109" s="125"/>
      <c r="CH109" s="125"/>
      <c r="CI109" s="125"/>
      <c r="CJ109" s="125"/>
      <c r="CK109" s="125"/>
      <c r="CL109" s="36"/>
      <c r="CM109" s="9"/>
      <c r="CN109" s="9"/>
      <c r="CO109" s="9"/>
      <c r="CP109" s="9"/>
      <c r="CQ109" s="9"/>
      <c r="CR109" s="7"/>
      <c r="CS109" s="124"/>
      <c r="CT109" s="18" t="s">
        <v>168</v>
      </c>
      <c r="CU109" s="19" t="s">
        <v>169</v>
      </c>
      <c r="CV109" s="19" t="s">
        <v>170</v>
      </c>
      <c r="CW109" s="19" t="s">
        <v>171</v>
      </c>
      <c r="CX109" s="19" t="s">
        <v>172</v>
      </c>
      <c r="CY109" s="19" t="s">
        <v>173</v>
      </c>
    </row>
    <row r="110" spans="5:103" ht="8.1" customHeight="1" x14ac:dyDescent="0.15">
      <c r="E110" s="125"/>
      <c r="F110" s="125"/>
      <c r="G110" s="125"/>
      <c r="H110" s="126" t="str">
        <f>(IF($E110="","",VLOOKUP($E110,$CT$104:$CU$109,2,FALSE)))</f>
        <v/>
      </c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5"/>
      <c r="CE110" s="125"/>
      <c r="CF110" s="125"/>
      <c r="CG110" s="125"/>
      <c r="CH110" s="125"/>
      <c r="CI110" s="125"/>
      <c r="CJ110" s="125"/>
      <c r="CK110" s="125"/>
      <c r="CL110" s="36"/>
      <c r="CM110" s="9"/>
      <c r="CN110" s="9"/>
      <c r="CO110" s="9"/>
      <c r="CP110" s="9"/>
      <c r="CQ110" s="9"/>
      <c r="CR110" s="7"/>
      <c r="CS110" s="124">
        <v>2</v>
      </c>
      <c r="CT110" s="20"/>
      <c r="CU110" s="19" t="s">
        <v>174</v>
      </c>
      <c r="CV110" s="19" t="s">
        <v>175</v>
      </c>
      <c r="CW110" s="19" t="s">
        <v>176</v>
      </c>
      <c r="CX110" s="19" t="s">
        <v>177</v>
      </c>
      <c r="CY110" s="19" t="s">
        <v>202</v>
      </c>
    </row>
    <row r="111" spans="5:103" ht="8.1" customHeight="1" x14ac:dyDescent="0.15">
      <c r="E111" s="125"/>
      <c r="F111" s="125"/>
      <c r="G111" s="125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5"/>
      <c r="CE111" s="125"/>
      <c r="CF111" s="125"/>
      <c r="CG111" s="125"/>
      <c r="CH111" s="125"/>
      <c r="CI111" s="125"/>
      <c r="CJ111" s="125"/>
      <c r="CK111" s="125"/>
      <c r="CL111" s="36"/>
      <c r="CM111" s="9"/>
      <c r="CN111" s="9"/>
      <c r="CO111" s="9"/>
      <c r="CP111" s="9"/>
      <c r="CQ111" s="9"/>
      <c r="CR111" s="7"/>
      <c r="CS111" s="124"/>
      <c r="CT111" s="5"/>
      <c r="CU111" s="17" t="str">
        <f>IFERROR(IF(VLOOKUP($E107,CT104:CY109,3,0)="なし","",VLOOKUP($E107,CT104:CY109,3,0)),"")</f>
        <v/>
      </c>
      <c r="CV111" s="17" t="str">
        <f>IFERROR(IF(VLOOKUP($E110,CT104:CY109,3,0)="なし","",VLOOKUP($E110,CT104:CY109,3,0)),"")</f>
        <v/>
      </c>
      <c r="CW111" s="17" t="str">
        <f>IFERROR(IF(VLOOKUP($E113,CT104:CY109,3,0)="なし","",VLOOKUP($E113,CT104:CY109,3,0)),"")</f>
        <v/>
      </c>
      <c r="CX111" s="17" t="str">
        <f>IFERROR(IF(VLOOKUP($E116,CT104:CY109,3,0)="なし","",VLOOKUP($E116,CT104:CY109,3,0)),"")</f>
        <v/>
      </c>
      <c r="CY111" s="23" t="str">
        <f>IFERROR(IF(VLOOKUP($E119,CT104:CY109,3,0)="なし","",VLOOKUP($E119,CT104:CY109,3,0)),"")</f>
        <v/>
      </c>
    </row>
    <row r="112" spans="5:103" ht="8.1" customHeight="1" x14ac:dyDescent="0.15">
      <c r="E112" s="125"/>
      <c r="F112" s="125"/>
      <c r="G112" s="125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5"/>
      <c r="CE112" s="125"/>
      <c r="CF112" s="125"/>
      <c r="CG112" s="125"/>
      <c r="CH112" s="125"/>
      <c r="CI112" s="125"/>
      <c r="CJ112" s="125"/>
      <c r="CK112" s="125"/>
      <c r="CL112" s="36"/>
      <c r="CM112" s="9"/>
      <c r="CN112" s="9"/>
      <c r="CO112" s="9"/>
      <c r="CP112" s="9"/>
      <c r="CQ112" s="9"/>
      <c r="CR112" s="7"/>
      <c r="CS112" s="124"/>
      <c r="CT112" s="5"/>
      <c r="CU112" s="17" t="str">
        <f>IFERROR(IF(VLOOKUP($E107,CT104:CY109,4,0)="なし","",VLOOKUP($E107,CT104:CY109,4,0)),"")</f>
        <v/>
      </c>
      <c r="CV112" s="17" t="str">
        <f>IFERROR(IF(VLOOKUP($E110,CT104:CY109,4,0)="なし","",VLOOKUP($E110,CT104:CY109,4,0)),"")</f>
        <v/>
      </c>
      <c r="CW112" s="17" t="str">
        <f>IFERROR(IF(VLOOKUP($E113,CT104:CY109,4,0)="なし","",VLOOKUP($E113,CT104:CY109,4,0)),"")</f>
        <v/>
      </c>
      <c r="CX112" s="17" t="str">
        <f>IFERROR(IF(VLOOKUP($E116,CT104:CY109,4,0)="なし","",VLOOKUP($E116,CT104:CY109,4,0)),"")</f>
        <v/>
      </c>
      <c r="CY112" s="23" t="str">
        <f>IFERROR(IF(VLOOKUP($E119,CT104:CY109,4,0)="なし","",VLOOKUP($E119,CT104:CY109,4,0)),"")</f>
        <v/>
      </c>
    </row>
    <row r="113" spans="5:103" ht="8.1" customHeight="1" x14ac:dyDescent="0.15">
      <c r="E113" s="125"/>
      <c r="F113" s="125"/>
      <c r="G113" s="125"/>
      <c r="H113" s="126" t="str">
        <f>(IF($E113="","",VLOOKUP($E113,$CT$104:$CU$109,2,FALSE)))</f>
        <v/>
      </c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5"/>
      <c r="CE113" s="125"/>
      <c r="CF113" s="125"/>
      <c r="CG113" s="125"/>
      <c r="CH113" s="125"/>
      <c r="CI113" s="125"/>
      <c r="CJ113" s="125"/>
      <c r="CK113" s="125"/>
      <c r="CL113" s="36"/>
      <c r="CM113" s="9"/>
      <c r="CN113" s="9"/>
      <c r="CO113" s="9"/>
      <c r="CP113" s="9"/>
      <c r="CQ113" s="9"/>
      <c r="CR113" s="7"/>
      <c r="CS113" s="124">
        <v>3</v>
      </c>
      <c r="CT113" s="5"/>
      <c r="CU113" s="17" t="str">
        <f>IFERROR(IF(VLOOKUP($E107,CT104:CY109,5,0)="なし","",VLOOKUP($E107,CT104:CY109,5,0)),"")</f>
        <v/>
      </c>
      <c r="CV113" s="17" t="str">
        <f>IFERROR(IF(VLOOKUP($E110,CT104:CY109,5,0)="なし","",VLOOKUP($E110,CT104:CY109,5,0)),"")</f>
        <v/>
      </c>
      <c r="CW113" s="17" t="str">
        <f>IFERROR(IF(VLOOKUP($E113,CT104:CY109,5,0)="なし","",VLOOKUP($E113,CT104:CY109,5,0)),"")</f>
        <v/>
      </c>
      <c r="CX113" s="17" t="str">
        <f>IFERROR(IF(VLOOKUP($E116,CT104:CY109,5,0)="なし","",VLOOKUP($E116,CT104:CY109,5,0)),"")</f>
        <v/>
      </c>
      <c r="CY113" s="23" t="str">
        <f>IFERROR(IF(VLOOKUP($E119,CT104:CY109,5,0)="なし","",VLOOKUP($E119,CT104:CY109,5,0)),"")</f>
        <v/>
      </c>
    </row>
    <row r="114" spans="5:103" ht="8.1" customHeight="1" x14ac:dyDescent="0.15">
      <c r="E114" s="125"/>
      <c r="F114" s="125"/>
      <c r="G114" s="125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5"/>
      <c r="CE114" s="125"/>
      <c r="CF114" s="125"/>
      <c r="CG114" s="125"/>
      <c r="CH114" s="125"/>
      <c r="CI114" s="125"/>
      <c r="CJ114" s="125"/>
      <c r="CK114" s="125"/>
      <c r="CL114" s="36"/>
      <c r="CM114" s="9"/>
      <c r="CN114" s="9"/>
      <c r="CO114" s="9"/>
      <c r="CP114" s="9"/>
      <c r="CQ114" s="9"/>
      <c r="CR114" s="7"/>
      <c r="CS114" s="124"/>
      <c r="CT114" s="5"/>
      <c r="CU114" s="17" t="str">
        <f>IFERROR(IF(VLOOKUP($E107,CT104:CY109,6,0)="なし","",VLOOKUP($E107,CT104:CY109,6,0)),"")</f>
        <v/>
      </c>
      <c r="CV114" s="17" t="str">
        <f>IFERROR(IF(VLOOKUP($E110,CT104:CY109,6,0)="なし","",VLOOKUP($E110,CT104:CY109,6,0)),"")</f>
        <v/>
      </c>
      <c r="CW114" s="17" t="str">
        <f>IFERROR(IF(VLOOKUP($E113,CT104:CY109,6,0)="なし","",VLOOKUP($E113,CT104:CY109,6,0)),"")</f>
        <v/>
      </c>
      <c r="CX114" s="17" t="str">
        <f>IFERROR(IF(VLOOKUP($E116,CT104:CY109,6,0)="なし","",VLOOKUP($E116,CT104:CY109,6,0)),"")</f>
        <v/>
      </c>
      <c r="CY114" s="23" t="str">
        <f>IFERROR(IF(VLOOKUP($E119,CT104:CY109,6,0)="なし","",VLOOKUP($E119,CT104:CY109,6,0)),"")</f>
        <v/>
      </c>
    </row>
    <row r="115" spans="5:103" ht="8.1" customHeight="1" x14ac:dyDescent="0.15">
      <c r="E115" s="125"/>
      <c r="F115" s="125"/>
      <c r="G115" s="125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5"/>
      <c r="CE115" s="125"/>
      <c r="CF115" s="125"/>
      <c r="CG115" s="125"/>
      <c r="CH115" s="125"/>
      <c r="CI115" s="125"/>
      <c r="CJ115" s="125"/>
      <c r="CK115" s="125"/>
      <c r="CL115" s="36"/>
      <c r="CM115" s="9"/>
      <c r="CN115" s="9"/>
      <c r="CO115" s="9"/>
      <c r="CP115" s="9"/>
      <c r="CQ115" s="9"/>
      <c r="CR115" s="7"/>
      <c r="CS115" s="124"/>
      <c r="CT115" s="5"/>
      <c r="CU115" s="5"/>
      <c r="CV115" s="5"/>
      <c r="CW115" s="5"/>
      <c r="CX115" s="5"/>
      <c r="CY115" s="5"/>
    </row>
    <row r="116" spans="5:103" ht="8.1" customHeight="1" x14ac:dyDescent="0.15">
      <c r="E116" s="125"/>
      <c r="F116" s="125"/>
      <c r="G116" s="125"/>
      <c r="H116" s="126" t="str">
        <f>(IF($E116="","",VLOOKUP($E116,$CT$104:$CU$109,2,FALSE)))</f>
        <v/>
      </c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5"/>
      <c r="CE116" s="125"/>
      <c r="CF116" s="125"/>
      <c r="CG116" s="125"/>
      <c r="CH116" s="125"/>
      <c r="CI116" s="125"/>
      <c r="CJ116" s="125"/>
      <c r="CK116" s="125"/>
      <c r="CL116" s="36"/>
      <c r="CM116" s="9"/>
      <c r="CN116" s="9"/>
      <c r="CO116" s="9"/>
      <c r="CP116" s="9"/>
      <c r="CQ116" s="9"/>
      <c r="CR116" s="7"/>
      <c r="CS116" s="124">
        <v>4</v>
      </c>
      <c r="CT116" s="5"/>
      <c r="CU116" s="5"/>
      <c r="CV116" s="5"/>
      <c r="CW116" s="5"/>
      <c r="CX116" s="5"/>
      <c r="CY116" s="5"/>
    </row>
    <row r="117" spans="5:103" ht="8.1" customHeight="1" x14ac:dyDescent="0.15">
      <c r="E117" s="125"/>
      <c r="F117" s="125"/>
      <c r="G117" s="125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5"/>
      <c r="CE117" s="125"/>
      <c r="CF117" s="125"/>
      <c r="CG117" s="125"/>
      <c r="CH117" s="125"/>
      <c r="CI117" s="125"/>
      <c r="CJ117" s="125"/>
      <c r="CK117" s="125"/>
      <c r="CL117" s="36"/>
      <c r="CM117" s="9"/>
      <c r="CN117" s="9"/>
      <c r="CO117" s="9"/>
      <c r="CP117" s="9"/>
      <c r="CQ117" s="9"/>
      <c r="CR117" s="7"/>
      <c r="CS117" s="124"/>
      <c r="CT117" s="5"/>
      <c r="CU117" s="5"/>
      <c r="CV117" s="5"/>
      <c r="CW117" s="5"/>
      <c r="CX117" s="5"/>
      <c r="CY117" s="5"/>
    </row>
    <row r="118" spans="5:103" ht="8.1" customHeight="1" x14ac:dyDescent="0.15">
      <c r="E118" s="125"/>
      <c r="F118" s="125"/>
      <c r="G118" s="125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5"/>
      <c r="CE118" s="125"/>
      <c r="CF118" s="125"/>
      <c r="CG118" s="125"/>
      <c r="CH118" s="125"/>
      <c r="CI118" s="125"/>
      <c r="CJ118" s="125"/>
      <c r="CK118" s="125"/>
      <c r="CL118" s="36"/>
      <c r="CM118" s="9"/>
      <c r="CN118" s="9"/>
      <c r="CO118" s="9"/>
      <c r="CP118" s="9"/>
      <c r="CQ118" s="9"/>
      <c r="CR118" s="7"/>
      <c r="CS118" s="124"/>
      <c r="CT118" s="5"/>
      <c r="CU118" s="5"/>
      <c r="CV118" s="5"/>
      <c r="CW118" s="5"/>
      <c r="CX118" s="5"/>
      <c r="CY118" s="5"/>
    </row>
    <row r="119" spans="5:103" ht="8.1" customHeight="1" x14ac:dyDescent="0.15">
      <c r="E119" s="125"/>
      <c r="F119" s="125"/>
      <c r="G119" s="125"/>
      <c r="H119" s="126" t="str">
        <f>(IF($E119="","",VLOOKUP($E119,$CT$104:$CU$109,2,FALSE)))</f>
        <v/>
      </c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5"/>
      <c r="CE119" s="125"/>
      <c r="CF119" s="125"/>
      <c r="CG119" s="125"/>
      <c r="CH119" s="125"/>
      <c r="CI119" s="125"/>
      <c r="CJ119" s="125"/>
      <c r="CK119" s="125"/>
      <c r="CL119" s="36"/>
      <c r="CM119" s="9"/>
      <c r="CN119" s="9"/>
      <c r="CO119" s="9"/>
      <c r="CP119" s="9"/>
      <c r="CQ119" s="9"/>
      <c r="CR119" s="7"/>
      <c r="CS119" s="124">
        <v>5</v>
      </c>
      <c r="CT119" s="5"/>
      <c r="CU119" s="5"/>
      <c r="CV119" s="5"/>
      <c r="CW119" s="5"/>
      <c r="CX119" s="5"/>
      <c r="CY119" s="5"/>
    </row>
    <row r="120" spans="5:103" ht="8.1" customHeight="1" x14ac:dyDescent="0.15">
      <c r="E120" s="125"/>
      <c r="F120" s="125"/>
      <c r="G120" s="125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7"/>
      <c r="CB120" s="127"/>
      <c r="CC120" s="127"/>
      <c r="CD120" s="125"/>
      <c r="CE120" s="125"/>
      <c r="CF120" s="125"/>
      <c r="CG120" s="125"/>
      <c r="CH120" s="125"/>
      <c r="CI120" s="125"/>
      <c r="CJ120" s="125"/>
      <c r="CK120" s="125"/>
      <c r="CL120" s="36"/>
      <c r="CM120" s="9"/>
      <c r="CN120" s="9"/>
      <c r="CO120" s="9"/>
      <c r="CP120" s="9"/>
      <c r="CQ120" s="9"/>
      <c r="CR120" s="7"/>
      <c r="CS120" s="124"/>
      <c r="CT120" s="5"/>
      <c r="CU120" s="5"/>
      <c r="CV120" s="5"/>
      <c r="CW120" s="5"/>
      <c r="CX120" s="5"/>
      <c r="CY120" s="5"/>
    </row>
    <row r="121" spans="5:103" ht="8.1" customHeight="1" x14ac:dyDescent="0.15">
      <c r="E121" s="125"/>
      <c r="F121" s="125"/>
      <c r="G121" s="125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7"/>
      <c r="CA121" s="127"/>
      <c r="CB121" s="127"/>
      <c r="CC121" s="127"/>
      <c r="CD121" s="125"/>
      <c r="CE121" s="125"/>
      <c r="CF121" s="125"/>
      <c r="CG121" s="125"/>
      <c r="CH121" s="125"/>
      <c r="CI121" s="125"/>
      <c r="CJ121" s="125"/>
      <c r="CK121" s="125"/>
      <c r="CL121" s="36"/>
      <c r="CM121" s="9"/>
      <c r="CN121" s="9"/>
      <c r="CO121" s="9"/>
      <c r="CP121" s="9"/>
      <c r="CQ121" s="9"/>
      <c r="CR121" s="7"/>
      <c r="CS121" s="124"/>
      <c r="CT121" s="5"/>
      <c r="CU121" s="5"/>
      <c r="CV121" s="5"/>
      <c r="CW121" s="5"/>
      <c r="CX121" s="5"/>
      <c r="CY121" s="5"/>
    </row>
    <row r="122" spans="5:103" ht="8.1" customHeight="1" x14ac:dyDescent="0.15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36"/>
      <c r="CM122" s="9"/>
      <c r="CN122" s="9"/>
      <c r="CO122" s="9"/>
      <c r="CP122" s="9"/>
      <c r="CQ122" s="9"/>
      <c r="CR122" s="7"/>
      <c r="CS122" s="7"/>
      <c r="CT122" s="7"/>
      <c r="CU122" s="7"/>
      <c r="CV122" s="7"/>
    </row>
    <row r="123" spans="5:103" ht="8.1" customHeight="1" x14ac:dyDescent="0.15"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36"/>
      <c r="CM123" s="9"/>
      <c r="CN123" s="9"/>
      <c r="CO123" s="9"/>
      <c r="CP123" s="9"/>
      <c r="CQ123" s="9"/>
      <c r="CR123" s="7"/>
      <c r="CS123" s="7"/>
      <c r="CT123" s="7"/>
      <c r="CU123" s="7"/>
      <c r="CV123" s="7"/>
    </row>
    <row r="124" spans="5:103" ht="8.1" customHeight="1" x14ac:dyDescent="0.15"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36"/>
      <c r="CM124" s="9"/>
      <c r="CN124" s="9"/>
      <c r="CO124" s="9"/>
      <c r="CP124" s="9"/>
      <c r="CQ124" s="9"/>
      <c r="CR124" s="7"/>
      <c r="CS124" s="7"/>
      <c r="CT124" s="7"/>
      <c r="CU124" s="7"/>
      <c r="CV124" s="7"/>
    </row>
    <row r="125" spans="5:103" ht="8.1" customHeight="1" x14ac:dyDescent="0.15"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36"/>
      <c r="CM125" s="9"/>
      <c r="CN125" s="9"/>
      <c r="CO125" s="9"/>
      <c r="CP125" s="9"/>
      <c r="CQ125" s="9"/>
      <c r="CR125" s="7"/>
      <c r="CS125" s="7"/>
      <c r="CT125" s="7"/>
      <c r="CU125" s="7"/>
      <c r="CV125" s="7"/>
    </row>
    <row r="126" spans="5:103" ht="8.1" customHeight="1" x14ac:dyDescent="0.15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36"/>
      <c r="CM126" s="9"/>
      <c r="CN126" s="9"/>
      <c r="CO126" s="9"/>
      <c r="CP126" s="9"/>
      <c r="CQ126" s="9"/>
      <c r="CR126" s="7"/>
      <c r="CS126" s="7"/>
      <c r="CT126" s="7"/>
      <c r="CU126" s="7"/>
      <c r="CV126" s="7"/>
    </row>
    <row r="127" spans="5:103" ht="8.1" customHeight="1" x14ac:dyDescent="0.15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36"/>
      <c r="CM127" s="9"/>
      <c r="CN127" s="9"/>
      <c r="CO127" s="9"/>
      <c r="CP127" s="9"/>
      <c r="CQ127" s="9"/>
      <c r="CR127" s="7"/>
      <c r="CS127" s="7"/>
      <c r="CT127" s="7"/>
      <c r="CU127" s="7"/>
      <c r="CV127" s="7"/>
    </row>
    <row r="128" spans="5:103" ht="8.1" customHeight="1" x14ac:dyDescent="0.15"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36"/>
      <c r="CM128" s="9"/>
      <c r="CN128" s="9"/>
      <c r="CO128" s="9"/>
      <c r="CP128" s="9"/>
      <c r="CQ128" s="9"/>
      <c r="CR128" s="7"/>
      <c r="CS128" s="7"/>
      <c r="CT128" s="7"/>
      <c r="CU128" s="7"/>
      <c r="CV128" s="7"/>
    </row>
    <row r="129" spans="5:100" ht="8.1" customHeight="1" x14ac:dyDescent="0.15"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117"/>
      <c r="CM129" s="9"/>
      <c r="CN129" s="9"/>
      <c r="CO129" s="9"/>
      <c r="CP129" s="9"/>
      <c r="CQ129" s="9"/>
      <c r="CR129" s="7"/>
      <c r="CS129" s="7"/>
      <c r="CT129" s="7"/>
      <c r="CU129" s="7"/>
      <c r="CV129" s="7"/>
    </row>
    <row r="130" spans="5:100" ht="8.1" customHeight="1" x14ac:dyDescent="0.15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36"/>
      <c r="CM130" s="9"/>
      <c r="CN130" s="9"/>
      <c r="CO130" s="9"/>
      <c r="CP130" s="9"/>
      <c r="CQ130" s="9"/>
      <c r="CR130" s="7"/>
      <c r="CS130" s="7"/>
      <c r="CT130" s="7"/>
      <c r="CU130" s="7"/>
      <c r="CV130" s="7"/>
    </row>
    <row r="131" spans="5:100" ht="8.1" customHeight="1" x14ac:dyDescent="0.15"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0"/>
      <c r="CL131" s="36"/>
      <c r="CM131" s="9"/>
      <c r="CN131" s="9"/>
      <c r="CO131" s="9"/>
      <c r="CP131" s="9"/>
      <c r="CQ131" s="9"/>
      <c r="CR131" s="7"/>
      <c r="CS131" s="7"/>
      <c r="CT131" s="7"/>
      <c r="CU131" s="7"/>
      <c r="CV131" s="7"/>
    </row>
    <row r="132" spans="5:100" ht="8.1" customHeight="1" x14ac:dyDescent="0.15"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0"/>
      <c r="CL132" s="36"/>
      <c r="CM132" s="9"/>
      <c r="CN132" s="9"/>
      <c r="CO132" s="9"/>
      <c r="CP132" s="9"/>
      <c r="CQ132" s="9"/>
      <c r="CR132" s="7"/>
      <c r="CS132" s="7"/>
      <c r="CT132" s="7"/>
      <c r="CU132" s="7"/>
      <c r="CV132" s="7"/>
    </row>
    <row r="133" spans="5:100" ht="8.1" customHeight="1" x14ac:dyDescent="0.15"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0"/>
      <c r="CL133" s="36"/>
      <c r="CM133" s="9"/>
      <c r="CN133" s="9"/>
      <c r="CO133" s="9"/>
      <c r="CP133" s="9"/>
      <c r="CQ133" s="9"/>
      <c r="CR133" s="7"/>
      <c r="CS133" s="7"/>
      <c r="CT133" s="7"/>
      <c r="CU133" s="7"/>
      <c r="CV133" s="7"/>
    </row>
    <row r="134" spans="5:100" ht="8.1" customHeight="1" x14ac:dyDescent="0.15"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0"/>
      <c r="CL134" s="36"/>
      <c r="CM134" s="9"/>
      <c r="CN134" s="9"/>
      <c r="CO134" s="9"/>
      <c r="CP134" s="9"/>
      <c r="CQ134" s="9"/>
      <c r="CR134" s="7"/>
      <c r="CS134" s="7"/>
      <c r="CT134" s="7"/>
      <c r="CU134" s="7"/>
      <c r="CV134" s="7"/>
    </row>
    <row r="135" spans="5:100" ht="8.1" customHeight="1" x14ac:dyDescent="0.15"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0"/>
      <c r="CL135" s="36"/>
      <c r="CM135" s="9"/>
      <c r="CN135" s="9"/>
      <c r="CO135" s="9"/>
      <c r="CP135" s="9"/>
      <c r="CQ135" s="9"/>
      <c r="CR135" s="7"/>
      <c r="CS135" s="7"/>
      <c r="CT135" s="7"/>
      <c r="CU135" s="7"/>
      <c r="CV135" s="7"/>
    </row>
    <row r="136" spans="5:100" ht="8.1" customHeight="1" x14ac:dyDescent="0.15"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0"/>
      <c r="CL136" s="36"/>
      <c r="CM136" s="9"/>
      <c r="CN136" s="9"/>
      <c r="CO136" s="9"/>
      <c r="CP136" s="9"/>
      <c r="CQ136" s="9"/>
      <c r="CR136" s="7"/>
      <c r="CS136" s="7"/>
      <c r="CT136" s="7"/>
      <c r="CU136" s="7"/>
      <c r="CV136" s="7"/>
    </row>
    <row r="137" spans="5:100" ht="8.1" customHeight="1" x14ac:dyDescent="0.15"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0"/>
      <c r="CL137" s="36"/>
      <c r="CM137" s="9"/>
      <c r="CN137" s="9"/>
      <c r="CO137" s="9"/>
      <c r="CP137" s="9"/>
      <c r="CQ137" s="9"/>
      <c r="CR137" s="7"/>
      <c r="CS137" s="7"/>
      <c r="CT137" s="7"/>
      <c r="CU137" s="7"/>
      <c r="CV137" s="7"/>
    </row>
    <row r="138" spans="5:100" ht="8.1" customHeight="1" x14ac:dyDescent="0.15"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0"/>
      <c r="CL138" s="36"/>
      <c r="CM138" s="9"/>
      <c r="CN138" s="9"/>
      <c r="CO138" s="9"/>
      <c r="CP138" s="9"/>
      <c r="CQ138" s="9"/>
      <c r="CR138" s="7"/>
      <c r="CS138" s="7"/>
      <c r="CT138" s="7"/>
      <c r="CU138" s="7"/>
      <c r="CV138" s="7"/>
    </row>
    <row r="139" spans="5:100" ht="8.1" customHeight="1" x14ac:dyDescent="0.15"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0"/>
      <c r="CL139" s="117"/>
      <c r="CM139" s="9"/>
      <c r="CN139" s="9"/>
      <c r="CO139" s="9"/>
      <c r="CP139" s="9"/>
      <c r="CQ139" s="9"/>
      <c r="CR139" s="7"/>
      <c r="CS139" s="7"/>
      <c r="CT139" s="7"/>
      <c r="CU139" s="7"/>
      <c r="CV139" s="7"/>
    </row>
    <row r="140" spans="5:100" ht="8.1" customHeight="1" x14ac:dyDescent="0.15"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0"/>
      <c r="CL140" s="36"/>
      <c r="CM140" s="9"/>
      <c r="CN140" s="9"/>
      <c r="CO140" s="9"/>
      <c r="CP140" s="9"/>
      <c r="CQ140" s="9"/>
      <c r="CR140" s="7"/>
      <c r="CS140" s="7"/>
      <c r="CT140" s="7"/>
      <c r="CU140" s="7"/>
      <c r="CV140" s="7"/>
    </row>
    <row r="141" spans="5:100" ht="8.1" customHeight="1" x14ac:dyDescent="0.15"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0"/>
      <c r="CL141" s="36"/>
      <c r="CM141" s="9"/>
      <c r="CN141" s="9"/>
      <c r="CO141" s="9"/>
      <c r="CP141" s="9"/>
      <c r="CQ141" s="9"/>
      <c r="CR141" s="7"/>
      <c r="CS141" s="7"/>
      <c r="CT141" s="7"/>
      <c r="CU141" s="7"/>
      <c r="CV141" s="7"/>
    </row>
    <row r="142" spans="5:100" ht="8.1" customHeight="1" x14ac:dyDescent="0.15"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0"/>
      <c r="CL142" s="36"/>
      <c r="CM142" s="9"/>
      <c r="CN142" s="9"/>
      <c r="CO142" s="9"/>
      <c r="CP142" s="9"/>
      <c r="CQ142" s="9"/>
      <c r="CR142" s="7"/>
      <c r="CS142" s="7"/>
      <c r="CT142" s="7"/>
      <c r="CU142" s="7"/>
      <c r="CV142" s="7"/>
    </row>
    <row r="143" spans="5:100" ht="8.1" customHeight="1" x14ac:dyDescent="0.15"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0"/>
      <c r="CL143" s="36"/>
      <c r="CM143" s="9"/>
      <c r="CN143" s="9"/>
      <c r="CO143" s="9"/>
      <c r="CP143" s="9"/>
      <c r="CQ143" s="9"/>
      <c r="CR143" s="7"/>
      <c r="CS143" s="7"/>
      <c r="CT143" s="7"/>
      <c r="CU143" s="7"/>
      <c r="CV143" s="7"/>
    </row>
    <row r="144" spans="5:100" ht="8.1" customHeight="1" x14ac:dyDescent="0.15"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0"/>
      <c r="CL144" s="36"/>
      <c r="CM144" s="9"/>
      <c r="CN144" s="9"/>
      <c r="CO144" s="9"/>
      <c r="CP144" s="9"/>
      <c r="CQ144" s="9"/>
      <c r="CR144" s="7"/>
      <c r="CS144" s="7"/>
      <c r="CT144" s="7"/>
      <c r="CU144" s="7"/>
      <c r="CV144" s="7"/>
    </row>
    <row r="145" spans="5:100" ht="8.1" customHeight="1" x14ac:dyDescent="0.15"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0"/>
      <c r="CL145" s="36"/>
      <c r="CM145" s="9"/>
      <c r="CN145" s="9"/>
      <c r="CO145" s="9"/>
      <c r="CP145" s="9"/>
      <c r="CQ145" s="9"/>
      <c r="CR145" s="7"/>
      <c r="CS145" s="7"/>
      <c r="CT145" s="7"/>
      <c r="CU145" s="7"/>
      <c r="CV145" s="7"/>
    </row>
    <row r="146" spans="5:100" ht="8.1" customHeight="1" x14ac:dyDescent="0.15"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0"/>
      <c r="CL146" s="36"/>
      <c r="CM146" s="9"/>
      <c r="CN146" s="9"/>
      <c r="CO146" s="9"/>
      <c r="CP146" s="9"/>
      <c r="CQ146" s="9"/>
      <c r="CR146" s="7"/>
      <c r="CS146" s="7"/>
      <c r="CT146" s="7"/>
      <c r="CU146" s="7"/>
      <c r="CV146" s="7"/>
    </row>
    <row r="147" spans="5:100" ht="8.1" customHeight="1" x14ac:dyDescent="0.15"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0"/>
      <c r="CL147" s="36"/>
      <c r="CM147" s="9"/>
      <c r="CN147" s="9"/>
      <c r="CO147" s="9"/>
      <c r="CP147" s="9"/>
      <c r="CQ147" s="9"/>
      <c r="CR147" s="7"/>
      <c r="CS147" s="7"/>
      <c r="CT147" s="7"/>
      <c r="CU147" s="7"/>
      <c r="CV147" s="7"/>
    </row>
    <row r="148" spans="5:100" ht="8.1" customHeight="1" x14ac:dyDescent="0.15"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36"/>
      <c r="CM148" s="9"/>
      <c r="CN148" s="9"/>
      <c r="CO148" s="9"/>
      <c r="CP148" s="9"/>
      <c r="CQ148" s="9"/>
      <c r="CR148" s="7"/>
      <c r="CS148" s="7"/>
      <c r="CT148" s="7"/>
      <c r="CU148" s="7"/>
      <c r="CV148" s="7"/>
    </row>
    <row r="149" spans="5:100" ht="8.1" customHeight="1" x14ac:dyDescent="0.15"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36"/>
      <c r="CM149" s="9"/>
      <c r="CN149" s="9"/>
      <c r="CO149" s="9"/>
      <c r="CP149" s="9"/>
      <c r="CQ149" s="9"/>
      <c r="CR149" s="7"/>
      <c r="CS149" s="7"/>
      <c r="CT149" s="7"/>
      <c r="CU149" s="7"/>
      <c r="CV149" s="7"/>
    </row>
    <row r="150" spans="5:100" ht="8.1" customHeight="1" x14ac:dyDescent="0.15"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36"/>
      <c r="CM150" s="9"/>
      <c r="CN150" s="9"/>
      <c r="CO150" s="9"/>
      <c r="CP150" s="9"/>
      <c r="CQ150" s="9"/>
      <c r="CR150" s="7"/>
      <c r="CS150" s="7"/>
      <c r="CT150" s="7"/>
      <c r="CU150" s="7"/>
      <c r="CV150" s="7"/>
    </row>
    <row r="151" spans="5:100" ht="8.1" customHeight="1" x14ac:dyDescent="0.15"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36"/>
      <c r="CM151" s="9"/>
      <c r="CN151" s="9"/>
      <c r="CO151" s="9"/>
      <c r="CP151" s="9"/>
      <c r="CQ151" s="9"/>
      <c r="CR151" s="7"/>
      <c r="CS151" s="7"/>
      <c r="CT151" s="7"/>
      <c r="CU151" s="7"/>
      <c r="CV151" s="7"/>
    </row>
    <row r="152" spans="5:100" ht="8.1" customHeight="1" x14ac:dyDescent="0.15"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36"/>
      <c r="CM152" s="9"/>
      <c r="CN152" s="9"/>
      <c r="CO152" s="9"/>
      <c r="CP152" s="9"/>
      <c r="CQ152" s="9"/>
      <c r="CR152" s="7"/>
      <c r="CS152" s="7"/>
      <c r="CT152" s="7"/>
      <c r="CU152" s="7"/>
      <c r="CV152" s="7"/>
    </row>
    <row r="153" spans="5:100" ht="8.1" customHeight="1" x14ac:dyDescent="0.1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36"/>
      <c r="CM153" s="9"/>
      <c r="CN153" s="9"/>
      <c r="CO153" s="9"/>
      <c r="CP153" s="9"/>
      <c r="CQ153" s="9"/>
      <c r="CR153" s="7"/>
      <c r="CS153" s="7"/>
      <c r="CT153" s="7"/>
      <c r="CU153" s="7"/>
      <c r="CV153" s="7"/>
    </row>
    <row r="154" spans="5:100" ht="8.1" customHeight="1" x14ac:dyDescent="0.1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36"/>
      <c r="CM154" s="9"/>
      <c r="CN154" s="9"/>
      <c r="CP154" s="9"/>
      <c r="CQ154" s="9"/>
      <c r="CR154" s="7"/>
      <c r="CS154" s="7"/>
      <c r="CT154" s="7"/>
      <c r="CU154" s="7"/>
      <c r="CV154" s="7"/>
    </row>
    <row r="155" spans="5:100" ht="8.1" customHeight="1" x14ac:dyDescent="0.1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Q155" s="9"/>
      <c r="CR155" s="7"/>
      <c r="CS155" s="7"/>
      <c r="CT155" s="7"/>
      <c r="CU155" s="7"/>
      <c r="CV155" s="7"/>
    </row>
    <row r="156" spans="5:100" ht="8.1" customHeight="1" x14ac:dyDescent="0.1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Q156" s="9"/>
      <c r="CR156" s="7"/>
      <c r="CS156" s="7"/>
      <c r="CT156" s="7"/>
      <c r="CU156" s="7"/>
      <c r="CV156" s="7"/>
    </row>
    <row r="157" spans="5:100" ht="8.1" customHeight="1" x14ac:dyDescent="0.1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Q157" s="9"/>
    </row>
    <row r="158" spans="5:100" ht="8.1" customHeight="1" x14ac:dyDescent="0.1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</row>
    <row r="159" spans="5:100" ht="8.1" customHeight="1" x14ac:dyDescent="0.1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</row>
    <row r="160" spans="5:100" ht="8.1" customHeight="1" x14ac:dyDescent="0.1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</row>
    <row r="161" spans="5:89" ht="8.1" customHeight="1" x14ac:dyDescent="0.1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</row>
    <row r="162" spans="5:89" ht="8.1" customHeight="1" x14ac:dyDescent="0.1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</row>
    <row r="163" spans="5:89" ht="8.1" customHeight="1" x14ac:dyDescent="0.1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</row>
    <row r="164" spans="5:89" ht="8.1" customHeight="1" x14ac:dyDescent="0.1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</row>
    <row r="165" spans="5:89" ht="8.1" customHeight="1" x14ac:dyDescent="0.1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</row>
    <row r="166" spans="5:89" ht="8.1" customHeight="1" x14ac:dyDescent="0.1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</row>
    <row r="167" spans="5:89" ht="8.1" customHeight="1" x14ac:dyDescent="0.1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</row>
    <row r="168" spans="5:89" ht="8.1" customHeight="1" x14ac:dyDescent="0.1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</row>
    <row r="169" spans="5:89" ht="8.1" customHeight="1" x14ac:dyDescent="0.1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</row>
    <row r="170" spans="5:89" ht="8.1" customHeight="1" x14ac:dyDescent="0.1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</row>
    <row r="171" spans="5:89" ht="8.1" customHeight="1" x14ac:dyDescent="0.1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</row>
    <row r="172" spans="5:89" ht="8.1" customHeight="1" x14ac:dyDescent="0.1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</row>
    <row r="173" spans="5:89" ht="8.1" customHeight="1" x14ac:dyDescent="0.1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</row>
    <row r="174" spans="5:89" ht="8.1" customHeight="1" x14ac:dyDescent="0.1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</row>
    <row r="175" spans="5:89" ht="8.1" customHeight="1" x14ac:dyDescent="0.1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</row>
    <row r="176" spans="5:89" ht="8.1" customHeight="1" x14ac:dyDescent="0.1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</row>
    <row r="177" spans="5:89" ht="8.1" customHeight="1" x14ac:dyDescent="0.1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</row>
    <row r="178" spans="5:89" ht="8.1" customHeight="1" x14ac:dyDescent="0.15"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</row>
    <row r="179" spans="5:89" ht="8.1" customHeight="1" x14ac:dyDescent="0.15"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</row>
    <row r="180" spans="5:89" ht="8.1" customHeight="1" x14ac:dyDescent="0.15"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</row>
    <row r="181" spans="5:89" ht="8.1" customHeight="1" x14ac:dyDescent="0.15"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</row>
    <row r="182" spans="5:89" ht="8.1" customHeight="1" x14ac:dyDescent="0.15"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</row>
    <row r="183" spans="5:89" ht="8.1" customHeight="1" x14ac:dyDescent="0.15"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</row>
    <row r="184" spans="5:89" ht="8.1" customHeight="1" x14ac:dyDescent="0.15"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</row>
    <row r="185" spans="5:89" ht="8.1" customHeight="1" x14ac:dyDescent="0.15"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</row>
    <row r="186" spans="5:89" ht="8.1" customHeight="1" x14ac:dyDescent="0.15"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</row>
    <row r="187" spans="5:89" ht="8.1" customHeight="1" x14ac:dyDescent="0.15"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</row>
    <row r="188" spans="5:89" ht="8.1" customHeight="1" x14ac:dyDescent="0.15"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</row>
    <row r="189" spans="5:89" ht="8.1" customHeight="1" x14ac:dyDescent="0.15"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</row>
    <row r="190" spans="5:89" ht="8.1" customHeight="1" x14ac:dyDescent="0.15"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</row>
    <row r="191" spans="5:89" ht="8.1" customHeight="1" x14ac:dyDescent="0.15"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</row>
    <row r="192" spans="5:89" ht="8.1" customHeight="1" x14ac:dyDescent="0.15"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</row>
    <row r="193" spans="5:89" ht="8.1" customHeight="1" x14ac:dyDescent="0.15"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</row>
    <row r="194" spans="5:89" ht="8.1" customHeight="1" x14ac:dyDescent="0.15"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</row>
    <row r="195" spans="5:89" ht="8.1" customHeight="1" x14ac:dyDescent="0.15"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</row>
    <row r="196" spans="5:89" ht="8.1" customHeight="1" x14ac:dyDescent="0.15"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</row>
    <row r="197" spans="5:89" ht="8.1" customHeight="1" x14ac:dyDescent="0.15"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</row>
    <row r="198" spans="5:89" ht="8.1" customHeight="1" x14ac:dyDescent="0.15"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</row>
    <row r="199" spans="5:89" ht="8.1" customHeight="1" x14ac:dyDescent="0.15"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</row>
    <row r="200" spans="5:89" ht="8.1" customHeight="1" x14ac:dyDescent="0.15"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</row>
    <row r="201" spans="5:89" ht="8.1" customHeight="1" x14ac:dyDescent="0.15"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</row>
    <row r="202" spans="5:89" ht="8.1" customHeight="1" x14ac:dyDescent="0.15"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</row>
    <row r="203" spans="5:89" ht="8.1" customHeight="1" x14ac:dyDescent="0.15"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</row>
    <row r="204" spans="5:89" ht="8.1" customHeight="1" x14ac:dyDescent="0.15"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</row>
    <row r="205" spans="5:89" ht="8.1" customHeight="1" x14ac:dyDescent="0.15"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</row>
    <row r="206" spans="5:89" ht="8.1" customHeight="1" x14ac:dyDescent="0.15"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</row>
    <row r="207" spans="5:89" ht="8.1" customHeight="1" x14ac:dyDescent="0.15"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</row>
    <row r="208" spans="5:89" ht="8.1" customHeight="1" x14ac:dyDescent="0.15"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  <c r="CJ208" s="116"/>
      <c r="CK208" s="116"/>
    </row>
    <row r="209" spans="5:89" ht="8.1" customHeight="1" x14ac:dyDescent="0.15"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  <c r="CJ209" s="116"/>
      <c r="CK209" s="116"/>
    </row>
    <row r="210" spans="5:89" ht="8.1" customHeight="1" x14ac:dyDescent="0.15"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  <c r="CJ210" s="116"/>
      <c r="CK210" s="116"/>
    </row>
    <row r="211" spans="5:89" ht="8.1" customHeight="1" x14ac:dyDescent="0.15"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  <c r="CJ211" s="116"/>
      <c r="CK211" s="116"/>
    </row>
    <row r="212" spans="5:89" ht="8.1" customHeight="1" x14ac:dyDescent="0.15"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  <c r="CJ212" s="116"/>
      <c r="CK212" s="116"/>
    </row>
    <row r="213" spans="5:89" ht="8.1" customHeight="1" x14ac:dyDescent="0.15"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/>
    </row>
    <row r="214" spans="5:89" ht="8.1" customHeight="1" x14ac:dyDescent="0.15"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  <c r="CJ214" s="116"/>
      <c r="CK214" s="116"/>
    </row>
    <row r="215" spans="5:89" ht="8.1" customHeight="1" x14ac:dyDescent="0.15"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</row>
    <row r="216" spans="5:89" ht="8.1" customHeight="1" x14ac:dyDescent="0.15"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/>
    </row>
    <row r="217" spans="5:89" ht="8.1" customHeight="1" x14ac:dyDescent="0.15"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  <c r="CJ217" s="116"/>
      <c r="CK217" s="116"/>
    </row>
    <row r="218" spans="5:89" ht="8.1" customHeight="1" x14ac:dyDescent="0.15"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  <c r="CJ218" s="116"/>
      <c r="CK218" s="116"/>
    </row>
    <row r="219" spans="5:89" ht="8.1" customHeight="1" x14ac:dyDescent="0.15"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  <c r="CJ219" s="116"/>
      <c r="CK219" s="116"/>
    </row>
    <row r="220" spans="5:89" ht="8.1" customHeight="1" x14ac:dyDescent="0.15"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  <c r="CJ220" s="116"/>
      <c r="CK220" s="116"/>
    </row>
    <row r="221" spans="5:89" ht="8.1" customHeight="1" x14ac:dyDescent="0.15"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  <c r="CJ221" s="116"/>
      <c r="CK221" s="116"/>
    </row>
    <row r="222" spans="5:89" ht="8.1" customHeight="1" x14ac:dyDescent="0.15"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  <c r="CJ222" s="116"/>
      <c r="CK222" s="116"/>
    </row>
    <row r="223" spans="5:89" ht="8.1" customHeight="1" x14ac:dyDescent="0.15"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  <c r="CJ223" s="116"/>
      <c r="CK223" s="116"/>
    </row>
    <row r="224" spans="5:89" ht="8.1" customHeight="1" x14ac:dyDescent="0.15"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  <c r="CJ224" s="116"/>
      <c r="CK224" s="116"/>
    </row>
    <row r="225" spans="5:89" ht="8.1" customHeight="1" x14ac:dyDescent="0.15"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  <c r="CJ225" s="116"/>
      <c r="CK225" s="116"/>
    </row>
    <row r="226" spans="5:89" ht="8.1" customHeight="1" x14ac:dyDescent="0.15"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  <c r="CJ226" s="116"/>
      <c r="CK226" s="116"/>
    </row>
    <row r="227" spans="5:89" ht="8.1" customHeight="1" x14ac:dyDescent="0.15"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</row>
    <row r="228" spans="5:89" ht="8.1" customHeight="1" x14ac:dyDescent="0.15"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/>
    </row>
    <row r="229" spans="5:89" ht="8.1" customHeight="1" x14ac:dyDescent="0.15"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  <c r="CJ229" s="116"/>
      <c r="CK229" s="116"/>
    </row>
    <row r="230" spans="5:89" ht="8.1" customHeight="1" x14ac:dyDescent="0.15"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  <c r="CJ230" s="116"/>
      <c r="CK230" s="116"/>
    </row>
    <row r="231" spans="5:89" ht="8.1" customHeight="1" x14ac:dyDescent="0.15"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  <c r="CJ231" s="116"/>
      <c r="CK231" s="116"/>
    </row>
    <row r="232" spans="5:89" ht="8.1" customHeight="1" x14ac:dyDescent="0.15"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  <c r="CJ232" s="116"/>
      <c r="CK232" s="116"/>
    </row>
    <row r="233" spans="5:89" ht="8.1" customHeight="1" x14ac:dyDescent="0.15"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  <c r="CJ233" s="116"/>
      <c r="CK233" s="116"/>
    </row>
    <row r="234" spans="5:89" ht="8.1" customHeight="1" x14ac:dyDescent="0.15"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  <c r="CJ234" s="116"/>
      <c r="CK234" s="116"/>
    </row>
    <row r="235" spans="5:89" ht="8.1" customHeight="1" x14ac:dyDescent="0.15"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  <c r="CJ235" s="116"/>
      <c r="CK235" s="116"/>
    </row>
    <row r="236" spans="5:89" ht="8.1" customHeight="1" x14ac:dyDescent="0.15"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  <c r="CJ236" s="116"/>
      <c r="CK236" s="116"/>
    </row>
    <row r="237" spans="5:89" ht="8.1" customHeight="1" x14ac:dyDescent="0.15"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/>
    </row>
    <row r="238" spans="5:89" ht="8.1" customHeight="1" x14ac:dyDescent="0.15"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  <c r="CJ238" s="116"/>
      <c r="CK238" s="116"/>
    </row>
    <row r="239" spans="5:89" ht="8.1" customHeight="1" x14ac:dyDescent="0.15"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</row>
    <row r="240" spans="5:89" ht="8.1" customHeight="1" x14ac:dyDescent="0.15"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  <c r="CJ240" s="116"/>
      <c r="CK240" s="116"/>
    </row>
    <row r="241" spans="5:89" ht="8.1" customHeight="1" x14ac:dyDescent="0.15"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  <c r="CJ241" s="116"/>
      <c r="CK241" s="116"/>
    </row>
    <row r="242" spans="5:89" ht="8.1" customHeight="1" x14ac:dyDescent="0.15"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  <c r="CJ242" s="116"/>
      <c r="CK242" s="116"/>
    </row>
    <row r="243" spans="5:89" ht="8.1" customHeight="1" x14ac:dyDescent="0.15"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  <c r="CJ243" s="116"/>
      <c r="CK243" s="116"/>
    </row>
    <row r="244" spans="5:89" ht="8.1" customHeight="1" x14ac:dyDescent="0.15"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  <c r="CJ244" s="116"/>
      <c r="CK244" s="116"/>
    </row>
    <row r="245" spans="5:89" ht="8.1" customHeight="1" x14ac:dyDescent="0.15"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  <c r="CJ245" s="116"/>
      <c r="CK245" s="116"/>
    </row>
    <row r="246" spans="5:89" ht="8.1" customHeight="1" x14ac:dyDescent="0.15"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  <c r="CJ246" s="116"/>
      <c r="CK246" s="116"/>
    </row>
    <row r="247" spans="5:89" ht="8.1" customHeight="1" x14ac:dyDescent="0.15"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  <c r="CJ247" s="116"/>
      <c r="CK247" s="116"/>
    </row>
    <row r="248" spans="5:89" ht="8.1" customHeight="1" x14ac:dyDescent="0.15"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  <c r="CJ248" s="116"/>
      <c r="CK248" s="116"/>
    </row>
    <row r="249" spans="5:89" ht="8.1" customHeight="1" x14ac:dyDescent="0.15"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  <c r="CJ249" s="116"/>
      <c r="CK249" s="116"/>
    </row>
    <row r="250" spans="5:89" ht="8.1" customHeight="1" x14ac:dyDescent="0.15"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  <c r="CJ250" s="116"/>
      <c r="CK250" s="116"/>
    </row>
    <row r="251" spans="5:89" ht="8.1" customHeight="1" x14ac:dyDescent="0.15"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  <c r="CJ251" s="116"/>
      <c r="CK251" s="116"/>
    </row>
    <row r="252" spans="5:89" ht="8.1" customHeight="1" x14ac:dyDescent="0.15"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  <c r="CJ252" s="116"/>
      <c r="CK252" s="116"/>
    </row>
    <row r="253" spans="5:89" ht="8.1" customHeight="1" x14ac:dyDescent="0.15"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  <c r="CJ253" s="116"/>
      <c r="CK253" s="116"/>
    </row>
    <row r="254" spans="5:89" ht="8.1" customHeight="1" x14ac:dyDescent="0.15"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  <c r="CJ254" s="116"/>
      <c r="CK254" s="116"/>
    </row>
    <row r="255" spans="5:89" ht="8.1" customHeight="1" x14ac:dyDescent="0.15"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/>
    </row>
    <row r="256" spans="5:89" ht="8.1" customHeight="1" x14ac:dyDescent="0.15"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  <c r="CJ256" s="116"/>
      <c r="CK256" s="116"/>
    </row>
    <row r="257" spans="5:89" ht="8.1" customHeight="1" x14ac:dyDescent="0.15"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  <c r="CJ257" s="116"/>
      <c r="CK257" s="116"/>
    </row>
    <row r="258" spans="5:89" ht="8.1" customHeight="1" x14ac:dyDescent="0.15"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116"/>
      <c r="BF258" s="116"/>
      <c r="BG258" s="116"/>
      <c r="BH258" s="116"/>
      <c r="BI258" s="116"/>
      <c r="BJ258" s="116"/>
      <c r="BK258" s="116"/>
      <c r="BL258" s="116"/>
      <c r="BM258" s="116"/>
      <c r="BN258" s="116"/>
      <c r="BO258" s="116"/>
      <c r="BP258" s="116"/>
      <c r="BQ258" s="116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/>
    </row>
    <row r="259" spans="5:89" ht="8.1" customHeight="1" x14ac:dyDescent="0.15"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116"/>
      <c r="BC259" s="116"/>
      <c r="BD259" s="116"/>
      <c r="BE259" s="116"/>
      <c r="BF259" s="116"/>
      <c r="BG259" s="116"/>
      <c r="BH259" s="116"/>
      <c r="BI259" s="116"/>
      <c r="BJ259" s="116"/>
      <c r="BK259" s="116"/>
      <c r="BL259" s="116"/>
      <c r="BM259" s="116"/>
      <c r="BN259" s="116"/>
      <c r="BO259" s="116"/>
      <c r="BP259" s="116"/>
      <c r="BQ259" s="116"/>
      <c r="BR259" s="116"/>
      <c r="BS259" s="116"/>
      <c r="BT259" s="116"/>
      <c r="BU259" s="116"/>
      <c r="BV259" s="116"/>
      <c r="BW259" s="116"/>
      <c r="BX259" s="116"/>
      <c r="BY259" s="116"/>
      <c r="BZ259" s="116"/>
      <c r="CA259" s="116"/>
      <c r="CB259" s="116"/>
      <c r="CC259" s="116"/>
      <c r="CD259" s="116"/>
      <c r="CE259" s="116"/>
      <c r="CF259" s="116"/>
      <c r="CG259" s="116"/>
      <c r="CH259" s="116"/>
      <c r="CI259" s="116"/>
      <c r="CJ259" s="116"/>
      <c r="CK259" s="116"/>
    </row>
    <row r="260" spans="5:89" ht="8.1" customHeight="1" x14ac:dyDescent="0.15"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116"/>
      <c r="BC260" s="116"/>
      <c r="BD260" s="116"/>
      <c r="BE260" s="116"/>
      <c r="BF260" s="116"/>
      <c r="BG260" s="116"/>
      <c r="BH260" s="116"/>
      <c r="BI260" s="116"/>
      <c r="BJ260" s="116"/>
      <c r="BK260" s="116"/>
      <c r="BL260" s="116"/>
      <c r="BM260" s="116"/>
      <c r="BN260" s="116"/>
      <c r="BO260" s="116"/>
      <c r="BP260" s="116"/>
      <c r="BQ260" s="116"/>
      <c r="BR260" s="116"/>
      <c r="BS260" s="116"/>
      <c r="BT260" s="116"/>
      <c r="BU260" s="116"/>
      <c r="BV260" s="116"/>
      <c r="BW260" s="116"/>
      <c r="BX260" s="116"/>
      <c r="BY260" s="116"/>
      <c r="BZ260" s="116"/>
      <c r="CA260" s="116"/>
      <c r="CB260" s="116"/>
      <c r="CC260" s="116"/>
      <c r="CD260" s="116"/>
      <c r="CE260" s="116"/>
      <c r="CF260" s="116"/>
      <c r="CG260" s="116"/>
      <c r="CH260" s="116"/>
      <c r="CI260" s="116"/>
      <c r="CJ260" s="116"/>
      <c r="CK260" s="116"/>
    </row>
    <row r="261" spans="5:89" ht="8.1" customHeight="1" x14ac:dyDescent="0.15"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116"/>
      <c r="BC261" s="116"/>
      <c r="BD261" s="116"/>
      <c r="BE261" s="116"/>
      <c r="BF261" s="116"/>
      <c r="BG261" s="116"/>
      <c r="BH261" s="116"/>
      <c r="BI261" s="116"/>
      <c r="BJ261" s="116"/>
      <c r="BK261" s="116"/>
      <c r="BL261" s="116"/>
      <c r="BM261" s="116"/>
      <c r="BN261" s="116"/>
      <c r="BO261" s="116"/>
      <c r="BP261" s="116"/>
      <c r="BQ261" s="116"/>
      <c r="BR261" s="116"/>
      <c r="BS261" s="116"/>
      <c r="BT261" s="116"/>
      <c r="BU261" s="116"/>
      <c r="BV261" s="116"/>
      <c r="BW261" s="116"/>
      <c r="BX261" s="116"/>
      <c r="BY261" s="116"/>
      <c r="BZ261" s="116"/>
      <c r="CA261" s="116"/>
      <c r="CB261" s="116"/>
      <c r="CC261" s="116"/>
      <c r="CD261" s="116"/>
      <c r="CE261" s="116"/>
      <c r="CF261" s="116"/>
      <c r="CG261" s="116"/>
      <c r="CH261" s="116"/>
      <c r="CI261" s="116"/>
      <c r="CJ261" s="116"/>
      <c r="CK261" s="116"/>
    </row>
    <row r="262" spans="5:89" ht="8.1" customHeight="1" x14ac:dyDescent="0.15"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116"/>
      <c r="BC262" s="116"/>
      <c r="BD262" s="116"/>
      <c r="BE262" s="116"/>
      <c r="BF262" s="116"/>
      <c r="BG262" s="116"/>
      <c r="BH262" s="116"/>
      <c r="BI262" s="116"/>
      <c r="BJ262" s="116"/>
      <c r="BK262" s="116"/>
      <c r="BL262" s="116"/>
      <c r="BM262" s="116"/>
      <c r="BN262" s="116"/>
      <c r="BO262" s="116"/>
      <c r="BP262" s="116"/>
      <c r="BQ262" s="116"/>
      <c r="BR262" s="116"/>
      <c r="BS262" s="116"/>
      <c r="BT262" s="116"/>
      <c r="BU262" s="116"/>
      <c r="BV262" s="116"/>
      <c r="BW262" s="116"/>
      <c r="BX262" s="116"/>
      <c r="BY262" s="116"/>
      <c r="BZ262" s="116"/>
      <c r="CA262" s="116"/>
      <c r="CB262" s="116"/>
      <c r="CC262" s="116"/>
      <c r="CD262" s="116"/>
      <c r="CE262" s="116"/>
      <c r="CF262" s="116"/>
      <c r="CG262" s="116"/>
      <c r="CH262" s="116"/>
      <c r="CI262" s="116"/>
      <c r="CJ262" s="116"/>
      <c r="CK262" s="116"/>
    </row>
    <row r="263" spans="5:89" ht="8.1" customHeight="1" x14ac:dyDescent="0.15"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116"/>
      <c r="BF263" s="116"/>
      <c r="BG263" s="116"/>
      <c r="BH263" s="116"/>
      <c r="BI263" s="116"/>
      <c r="BJ263" s="116"/>
      <c r="BK263" s="116"/>
      <c r="BL263" s="116"/>
      <c r="BM263" s="116"/>
      <c r="BN263" s="116"/>
      <c r="BO263" s="116"/>
      <c r="BP263" s="116"/>
      <c r="BQ263" s="116"/>
      <c r="BR263" s="116"/>
      <c r="BS263" s="116"/>
      <c r="BT263" s="116"/>
      <c r="BU263" s="116"/>
      <c r="BV263" s="116"/>
      <c r="BW263" s="116"/>
      <c r="BX263" s="116"/>
      <c r="BY263" s="116"/>
      <c r="BZ263" s="116"/>
      <c r="CA263" s="116"/>
      <c r="CB263" s="116"/>
      <c r="CC263" s="116"/>
      <c r="CD263" s="116"/>
      <c r="CE263" s="116"/>
      <c r="CF263" s="116"/>
      <c r="CG263" s="116"/>
      <c r="CH263" s="116"/>
      <c r="CI263" s="116"/>
      <c r="CJ263" s="116"/>
      <c r="CK263" s="116"/>
    </row>
    <row r="264" spans="5:89" ht="8.1" customHeight="1" x14ac:dyDescent="0.15"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</row>
    <row r="265" spans="5:89" ht="8.1" customHeight="1" x14ac:dyDescent="0.15"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  <c r="AV265" s="116"/>
      <c r="AW265" s="116"/>
      <c r="AX265" s="116"/>
      <c r="AY265" s="116"/>
      <c r="AZ265" s="116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116"/>
      <c r="BQ265" s="116"/>
      <c r="BR265" s="116"/>
      <c r="BS265" s="116"/>
      <c r="BT265" s="116"/>
      <c r="BU265" s="116"/>
      <c r="BV265" s="116"/>
      <c r="BW265" s="116"/>
      <c r="BX265" s="116"/>
      <c r="BY265" s="116"/>
      <c r="BZ265" s="116"/>
      <c r="CA265" s="116"/>
      <c r="CB265" s="116"/>
      <c r="CC265" s="116"/>
      <c r="CD265" s="116"/>
      <c r="CE265" s="116"/>
      <c r="CF265" s="116"/>
      <c r="CG265" s="116"/>
      <c r="CH265" s="116"/>
      <c r="CI265" s="116"/>
      <c r="CJ265" s="116"/>
      <c r="CK265" s="116"/>
    </row>
    <row r="266" spans="5:89" ht="8.1" customHeight="1" x14ac:dyDescent="0.15"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116"/>
      <c r="BC266" s="116"/>
      <c r="BD266" s="116"/>
      <c r="BE266" s="116"/>
      <c r="BF266" s="116"/>
      <c r="BG266" s="116"/>
      <c r="BH266" s="116"/>
      <c r="BI266" s="116"/>
      <c r="BJ266" s="116"/>
      <c r="BK266" s="116"/>
      <c r="BL266" s="116"/>
      <c r="BM266" s="116"/>
      <c r="BN266" s="116"/>
      <c r="BO266" s="116"/>
      <c r="BP266" s="116"/>
      <c r="BQ266" s="116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</row>
    <row r="267" spans="5:89" ht="8.1" customHeight="1" x14ac:dyDescent="0.15"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  <c r="AV267" s="116"/>
      <c r="AW267" s="116"/>
      <c r="AX267" s="116"/>
      <c r="AY267" s="116"/>
      <c r="AZ267" s="116"/>
      <c r="BA267" s="116"/>
      <c r="BB267" s="116"/>
      <c r="BC267" s="116"/>
      <c r="BD267" s="116"/>
      <c r="BE267" s="116"/>
      <c r="BF267" s="116"/>
      <c r="BG267" s="116"/>
      <c r="BH267" s="116"/>
      <c r="BI267" s="116"/>
      <c r="BJ267" s="116"/>
      <c r="BK267" s="116"/>
      <c r="BL267" s="116"/>
      <c r="BM267" s="116"/>
      <c r="BN267" s="116"/>
      <c r="BO267" s="116"/>
      <c r="BP267" s="116"/>
      <c r="BQ267" s="116"/>
      <c r="BR267" s="116"/>
      <c r="BS267" s="116"/>
      <c r="BT267" s="116"/>
      <c r="BU267" s="116"/>
      <c r="BV267" s="116"/>
      <c r="BW267" s="116"/>
      <c r="BX267" s="116"/>
      <c r="BY267" s="116"/>
      <c r="BZ267" s="116"/>
      <c r="CA267" s="116"/>
      <c r="CB267" s="116"/>
      <c r="CC267" s="116"/>
      <c r="CD267" s="116"/>
      <c r="CE267" s="116"/>
      <c r="CF267" s="116"/>
      <c r="CG267" s="116"/>
      <c r="CH267" s="116"/>
      <c r="CI267" s="116"/>
      <c r="CJ267" s="116"/>
      <c r="CK267" s="116"/>
    </row>
    <row r="268" spans="5:89" ht="8.1" customHeight="1" x14ac:dyDescent="0.15"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116"/>
      <c r="BP268" s="116"/>
      <c r="BQ268" s="116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/>
    </row>
    <row r="269" spans="5:89" ht="8.1" customHeight="1" x14ac:dyDescent="0.15"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</row>
    <row r="270" spans="5:89" ht="8.1" customHeight="1" x14ac:dyDescent="0.15"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</row>
    <row r="271" spans="5:89" ht="8.1" customHeight="1" x14ac:dyDescent="0.15"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</row>
    <row r="272" spans="5:89" ht="8.1" customHeight="1" x14ac:dyDescent="0.15"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6"/>
      <c r="BQ272" s="116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/>
      <c r="CK272" s="116"/>
    </row>
    <row r="273" spans="5:89" ht="8.1" customHeight="1" x14ac:dyDescent="0.15"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</row>
    <row r="274" spans="5:89" ht="8.1" customHeight="1" x14ac:dyDescent="0.15"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</row>
    <row r="275" spans="5:89" ht="8.1" customHeight="1" x14ac:dyDescent="0.15"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116"/>
      <c r="BC275" s="116"/>
      <c r="BD275" s="116"/>
      <c r="BE275" s="116"/>
      <c r="BF275" s="116"/>
      <c r="BG275" s="116"/>
      <c r="BH275" s="116"/>
      <c r="BI275" s="116"/>
      <c r="BJ275" s="116"/>
      <c r="BK275" s="116"/>
      <c r="BL275" s="116"/>
      <c r="BM275" s="116"/>
      <c r="BN275" s="116"/>
      <c r="BO275" s="116"/>
      <c r="BP275" s="116"/>
      <c r="BQ275" s="116"/>
      <c r="BR275" s="116"/>
      <c r="BS275" s="116"/>
      <c r="BT275" s="116"/>
      <c r="BU275" s="116"/>
      <c r="BV275" s="116"/>
      <c r="BW275" s="116"/>
      <c r="BX275" s="116"/>
      <c r="BY275" s="116"/>
      <c r="BZ275" s="116"/>
      <c r="CA275" s="116"/>
      <c r="CB275" s="116"/>
      <c r="CC275" s="116"/>
      <c r="CD275" s="116"/>
      <c r="CE275" s="116"/>
      <c r="CF275" s="116"/>
      <c r="CG275" s="116"/>
      <c r="CH275" s="116"/>
      <c r="CI275" s="116"/>
      <c r="CJ275" s="116"/>
      <c r="CK275" s="116"/>
    </row>
    <row r="276" spans="5:89" ht="8.1" customHeight="1" x14ac:dyDescent="0.15"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116"/>
      <c r="BC276" s="116"/>
      <c r="BD276" s="116"/>
      <c r="BE276" s="116"/>
      <c r="BF276" s="116"/>
      <c r="BG276" s="116"/>
      <c r="BH276" s="116"/>
      <c r="BI276" s="116"/>
      <c r="BJ276" s="116"/>
      <c r="BK276" s="116"/>
      <c r="BL276" s="116"/>
      <c r="BM276" s="116"/>
      <c r="BN276" s="116"/>
      <c r="BO276" s="116"/>
      <c r="BP276" s="116"/>
      <c r="BQ276" s="116"/>
      <c r="BR276" s="116"/>
      <c r="BS276" s="116"/>
      <c r="BT276" s="116"/>
      <c r="BU276" s="116"/>
      <c r="BV276" s="116"/>
      <c r="BW276" s="116"/>
      <c r="BX276" s="116"/>
      <c r="BY276" s="116"/>
      <c r="BZ276" s="116"/>
      <c r="CA276" s="116"/>
      <c r="CB276" s="116"/>
      <c r="CC276" s="116"/>
      <c r="CD276" s="116"/>
      <c r="CE276" s="116"/>
      <c r="CF276" s="116"/>
      <c r="CG276" s="116"/>
      <c r="CH276" s="116"/>
      <c r="CI276" s="116"/>
      <c r="CJ276" s="116"/>
      <c r="CK276" s="116"/>
    </row>
    <row r="277" spans="5:89" ht="8.1" customHeight="1" x14ac:dyDescent="0.15"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</row>
    <row r="278" spans="5:89" ht="8.1" customHeight="1" x14ac:dyDescent="0.15"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  <c r="AV278" s="116"/>
      <c r="AW278" s="116"/>
      <c r="AX278" s="116"/>
      <c r="AY278" s="116"/>
      <c r="AZ278" s="116"/>
      <c r="BA278" s="116"/>
      <c r="BB278" s="116"/>
      <c r="BC278" s="116"/>
      <c r="BD278" s="116"/>
      <c r="BE278" s="116"/>
      <c r="BF278" s="116"/>
      <c r="BG278" s="116"/>
      <c r="BH278" s="116"/>
      <c r="BI278" s="116"/>
      <c r="BJ278" s="116"/>
      <c r="BK278" s="116"/>
      <c r="BL278" s="116"/>
      <c r="BM278" s="116"/>
      <c r="BN278" s="116"/>
      <c r="BO278" s="116"/>
      <c r="BP278" s="116"/>
      <c r="BQ278" s="116"/>
      <c r="BR278" s="116"/>
      <c r="BS278" s="116"/>
      <c r="BT278" s="116"/>
      <c r="BU278" s="116"/>
      <c r="BV278" s="116"/>
      <c r="BW278" s="116"/>
      <c r="BX278" s="116"/>
      <c r="BY278" s="116"/>
      <c r="BZ278" s="116"/>
      <c r="CA278" s="116"/>
      <c r="CB278" s="116"/>
      <c r="CC278" s="116"/>
      <c r="CD278" s="116"/>
      <c r="CE278" s="116"/>
      <c r="CF278" s="116"/>
      <c r="CG278" s="116"/>
      <c r="CH278" s="116"/>
      <c r="CI278" s="116"/>
      <c r="CJ278" s="116"/>
      <c r="CK278" s="116"/>
    </row>
    <row r="279" spans="5:89" ht="8.1" customHeight="1" x14ac:dyDescent="0.15"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</row>
    <row r="280" spans="5:89" ht="8.1" customHeight="1" x14ac:dyDescent="0.15"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  <c r="AV280" s="116"/>
      <c r="AW280" s="116"/>
      <c r="AX280" s="116"/>
      <c r="AY280" s="116"/>
      <c r="AZ280" s="116"/>
      <c r="BA280" s="116"/>
      <c r="BB280" s="116"/>
      <c r="BC280" s="116"/>
      <c r="BD280" s="116"/>
      <c r="BE280" s="116"/>
      <c r="BF280" s="116"/>
      <c r="BG280" s="116"/>
      <c r="BH280" s="116"/>
      <c r="BI280" s="116"/>
      <c r="BJ280" s="116"/>
      <c r="BK280" s="116"/>
      <c r="BL280" s="116"/>
      <c r="BM280" s="116"/>
      <c r="BN280" s="116"/>
      <c r="BO280" s="116"/>
      <c r="BP280" s="116"/>
      <c r="BQ280" s="116"/>
      <c r="BR280" s="116"/>
      <c r="BS280" s="116"/>
      <c r="BT280" s="116"/>
      <c r="BU280" s="116"/>
      <c r="BV280" s="116"/>
      <c r="BW280" s="116"/>
      <c r="BX280" s="116"/>
      <c r="BY280" s="116"/>
      <c r="BZ280" s="116"/>
      <c r="CA280" s="116"/>
      <c r="CB280" s="116"/>
      <c r="CC280" s="116"/>
      <c r="CD280" s="116"/>
      <c r="CE280" s="116"/>
      <c r="CF280" s="116"/>
      <c r="CG280" s="116"/>
      <c r="CH280" s="116"/>
      <c r="CI280" s="116"/>
      <c r="CJ280" s="116"/>
      <c r="CK280" s="116"/>
    </row>
    <row r="281" spans="5:89" ht="8.1" customHeight="1" x14ac:dyDescent="0.15"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6"/>
      <c r="BP281" s="116"/>
      <c r="BQ281" s="116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116"/>
      <c r="CC281" s="116"/>
      <c r="CD281" s="116"/>
      <c r="CE281" s="116"/>
      <c r="CF281" s="116"/>
      <c r="CG281" s="116"/>
      <c r="CH281" s="116"/>
      <c r="CI281" s="116"/>
      <c r="CJ281" s="116"/>
      <c r="CK281" s="116"/>
    </row>
    <row r="282" spans="5:89" ht="8.1" customHeight="1" x14ac:dyDescent="0.15"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116"/>
      <c r="BP282" s="116"/>
      <c r="BQ282" s="116"/>
      <c r="BR282" s="116"/>
      <c r="BS282" s="116"/>
      <c r="BT282" s="116"/>
      <c r="BU282" s="116"/>
      <c r="BV282" s="116"/>
      <c r="BW282" s="116"/>
      <c r="BX282" s="116"/>
      <c r="BY282" s="116"/>
      <c r="BZ282" s="116"/>
      <c r="CA282" s="116"/>
      <c r="CB282" s="116"/>
      <c r="CC282" s="116"/>
      <c r="CD282" s="116"/>
      <c r="CE282" s="116"/>
      <c r="CF282" s="116"/>
      <c r="CG282" s="116"/>
      <c r="CH282" s="116"/>
      <c r="CI282" s="116"/>
      <c r="CJ282" s="116"/>
      <c r="CK282" s="116"/>
    </row>
    <row r="283" spans="5:89" ht="8.1" customHeight="1" x14ac:dyDescent="0.15"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  <c r="BE283" s="116"/>
      <c r="BF283" s="116"/>
      <c r="BG283" s="116"/>
      <c r="BH283" s="116"/>
      <c r="BI283" s="116"/>
      <c r="BJ283" s="116"/>
      <c r="BK283" s="116"/>
      <c r="BL283" s="116"/>
      <c r="BM283" s="116"/>
      <c r="BN283" s="116"/>
      <c r="BO283" s="116"/>
      <c r="BP283" s="116"/>
      <c r="BQ283" s="116"/>
      <c r="BR283" s="116"/>
      <c r="BS283" s="116"/>
      <c r="BT283" s="116"/>
      <c r="BU283" s="116"/>
      <c r="BV283" s="116"/>
      <c r="BW283" s="116"/>
      <c r="BX283" s="116"/>
      <c r="BY283" s="116"/>
      <c r="BZ283" s="116"/>
      <c r="CA283" s="116"/>
      <c r="CB283" s="116"/>
      <c r="CC283" s="116"/>
      <c r="CD283" s="116"/>
      <c r="CE283" s="116"/>
      <c r="CF283" s="116"/>
      <c r="CG283" s="116"/>
      <c r="CH283" s="116"/>
      <c r="CI283" s="116"/>
      <c r="CJ283" s="116"/>
      <c r="CK283" s="116"/>
    </row>
    <row r="284" spans="5:89" ht="8.1" customHeight="1" x14ac:dyDescent="0.15"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  <c r="AV284" s="116"/>
      <c r="AW284" s="116"/>
      <c r="AX284" s="116"/>
      <c r="AY284" s="116"/>
      <c r="AZ284" s="116"/>
      <c r="BA284" s="116"/>
      <c r="BB284" s="116"/>
      <c r="BC284" s="116"/>
      <c r="BD284" s="116"/>
      <c r="BE284" s="116"/>
      <c r="BF284" s="116"/>
      <c r="BG284" s="116"/>
      <c r="BH284" s="116"/>
      <c r="BI284" s="116"/>
      <c r="BJ284" s="116"/>
      <c r="BK284" s="116"/>
      <c r="BL284" s="116"/>
      <c r="BM284" s="116"/>
      <c r="BN284" s="116"/>
      <c r="BO284" s="116"/>
      <c r="BP284" s="116"/>
      <c r="BQ284" s="116"/>
      <c r="BR284" s="116"/>
      <c r="BS284" s="116"/>
      <c r="BT284" s="116"/>
      <c r="BU284" s="116"/>
      <c r="BV284" s="116"/>
      <c r="BW284" s="116"/>
      <c r="BX284" s="116"/>
      <c r="BY284" s="116"/>
      <c r="BZ284" s="116"/>
      <c r="CA284" s="116"/>
      <c r="CB284" s="116"/>
      <c r="CC284" s="116"/>
      <c r="CD284" s="116"/>
      <c r="CE284" s="116"/>
      <c r="CF284" s="116"/>
      <c r="CG284" s="116"/>
      <c r="CH284" s="116"/>
      <c r="CI284" s="116"/>
      <c r="CJ284" s="116"/>
      <c r="CK284" s="116"/>
    </row>
    <row r="285" spans="5:89" ht="8.1" customHeight="1" x14ac:dyDescent="0.15"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  <c r="AV285" s="116"/>
      <c r="AW285" s="116"/>
      <c r="AX285" s="116"/>
      <c r="AY285" s="116"/>
      <c r="AZ285" s="116"/>
      <c r="BA285" s="116"/>
      <c r="BB285" s="116"/>
      <c r="BC285" s="116"/>
      <c r="BD285" s="116"/>
      <c r="BE285" s="116"/>
      <c r="BF285" s="116"/>
      <c r="BG285" s="116"/>
      <c r="BH285" s="116"/>
      <c r="BI285" s="116"/>
      <c r="BJ285" s="116"/>
      <c r="BK285" s="116"/>
      <c r="BL285" s="116"/>
      <c r="BM285" s="116"/>
      <c r="BN285" s="116"/>
      <c r="BO285" s="116"/>
      <c r="BP285" s="116"/>
      <c r="BQ285" s="116"/>
      <c r="BR285" s="116"/>
      <c r="BS285" s="116"/>
      <c r="BT285" s="116"/>
      <c r="BU285" s="116"/>
      <c r="BV285" s="116"/>
      <c r="BW285" s="116"/>
      <c r="BX285" s="116"/>
      <c r="BY285" s="116"/>
      <c r="BZ285" s="116"/>
      <c r="CA285" s="116"/>
      <c r="CB285" s="116"/>
      <c r="CC285" s="116"/>
      <c r="CD285" s="116"/>
      <c r="CE285" s="116"/>
      <c r="CF285" s="116"/>
      <c r="CG285" s="116"/>
      <c r="CH285" s="116"/>
      <c r="CI285" s="116"/>
      <c r="CJ285" s="116"/>
      <c r="CK285" s="116"/>
    </row>
    <row r="286" spans="5:89" ht="8.1" customHeight="1" x14ac:dyDescent="0.15"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116"/>
      <c r="BP286" s="116"/>
      <c r="BQ286" s="116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116"/>
      <c r="CC286" s="116"/>
      <c r="CD286" s="116"/>
      <c r="CE286" s="116"/>
      <c r="CF286" s="116"/>
      <c r="CG286" s="116"/>
      <c r="CH286" s="116"/>
      <c r="CI286" s="116"/>
      <c r="CJ286" s="116"/>
      <c r="CK286" s="116"/>
    </row>
    <row r="287" spans="5:89" ht="8.1" customHeight="1" x14ac:dyDescent="0.15"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116"/>
      <c r="BP287" s="116"/>
      <c r="BQ287" s="116"/>
      <c r="BR287" s="116"/>
      <c r="BS287" s="116"/>
      <c r="BT287" s="116"/>
      <c r="BU287" s="116"/>
      <c r="BV287" s="116"/>
      <c r="BW287" s="116"/>
      <c r="BX287" s="116"/>
      <c r="BY287" s="116"/>
      <c r="BZ287" s="116"/>
      <c r="CA287" s="116"/>
      <c r="CB287" s="116"/>
      <c r="CC287" s="116"/>
      <c r="CD287" s="116"/>
      <c r="CE287" s="116"/>
      <c r="CF287" s="116"/>
      <c r="CG287" s="116"/>
      <c r="CH287" s="116"/>
      <c r="CI287" s="116"/>
      <c r="CJ287" s="116"/>
      <c r="CK287" s="116"/>
    </row>
    <row r="288" spans="5:89" ht="8.1" customHeight="1" x14ac:dyDescent="0.15"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116"/>
      <c r="BP288" s="116"/>
      <c r="BQ288" s="116"/>
      <c r="BR288" s="116"/>
      <c r="BS288" s="116"/>
      <c r="BT288" s="116"/>
      <c r="BU288" s="116"/>
      <c r="BV288" s="116"/>
      <c r="BW288" s="116"/>
      <c r="BX288" s="116"/>
      <c r="BY288" s="116"/>
      <c r="BZ288" s="116"/>
      <c r="CA288" s="116"/>
      <c r="CB288" s="116"/>
      <c r="CC288" s="116"/>
      <c r="CD288" s="116"/>
      <c r="CE288" s="116"/>
      <c r="CF288" s="116"/>
      <c r="CG288" s="116"/>
      <c r="CH288" s="116"/>
      <c r="CI288" s="116"/>
      <c r="CJ288" s="116"/>
      <c r="CK288" s="116"/>
    </row>
    <row r="289" spans="5:89" ht="8.1" customHeight="1" x14ac:dyDescent="0.15"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116"/>
      <c r="BC289" s="116"/>
      <c r="BD289" s="116"/>
      <c r="BE289" s="116"/>
      <c r="BF289" s="116"/>
      <c r="BG289" s="116"/>
      <c r="BH289" s="116"/>
      <c r="BI289" s="116"/>
      <c r="BJ289" s="116"/>
      <c r="BK289" s="116"/>
      <c r="BL289" s="116"/>
      <c r="BM289" s="116"/>
      <c r="BN289" s="116"/>
      <c r="BO289" s="116"/>
      <c r="BP289" s="116"/>
      <c r="BQ289" s="116"/>
      <c r="BR289" s="116"/>
      <c r="BS289" s="116"/>
      <c r="BT289" s="116"/>
      <c r="BU289" s="116"/>
      <c r="BV289" s="116"/>
      <c r="BW289" s="116"/>
      <c r="BX289" s="116"/>
      <c r="BY289" s="116"/>
      <c r="BZ289" s="116"/>
      <c r="CA289" s="116"/>
      <c r="CB289" s="116"/>
      <c r="CC289" s="116"/>
      <c r="CD289" s="116"/>
      <c r="CE289" s="116"/>
      <c r="CF289" s="116"/>
      <c r="CG289" s="116"/>
      <c r="CH289" s="116"/>
      <c r="CI289" s="116"/>
      <c r="CJ289" s="116"/>
      <c r="CK289" s="116"/>
    </row>
    <row r="290" spans="5:89" ht="8.1" customHeight="1" x14ac:dyDescent="0.15"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</row>
    <row r="291" spans="5:89" ht="8.1" customHeight="1" x14ac:dyDescent="0.15"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116"/>
      <c r="BP291" s="116"/>
      <c r="BQ291" s="116"/>
      <c r="BR291" s="116"/>
      <c r="BS291" s="116"/>
      <c r="BT291" s="116"/>
      <c r="BU291" s="116"/>
      <c r="BV291" s="116"/>
      <c r="BW291" s="116"/>
      <c r="BX291" s="116"/>
      <c r="BY291" s="116"/>
      <c r="BZ291" s="116"/>
      <c r="CA291" s="116"/>
      <c r="CB291" s="116"/>
      <c r="CC291" s="116"/>
      <c r="CD291" s="116"/>
      <c r="CE291" s="116"/>
      <c r="CF291" s="116"/>
      <c r="CG291" s="116"/>
      <c r="CH291" s="116"/>
      <c r="CI291" s="116"/>
      <c r="CJ291" s="116"/>
      <c r="CK291" s="116"/>
    </row>
    <row r="292" spans="5:89" ht="8.1" customHeight="1" x14ac:dyDescent="0.15"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6"/>
      <c r="BQ292" s="116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116"/>
      <c r="CC292" s="116"/>
      <c r="CD292" s="116"/>
      <c r="CE292" s="116"/>
      <c r="CF292" s="116"/>
      <c r="CG292" s="116"/>
      <c r="CH292" s="116"/>
      <c r="CI292" s="116"/>
      <c r="CJ292" s="116"/>
      <c r="CK292" s="116"/>
    </row>
    <row r="293" spans="5:89" ht="8.1" customHeight="1" x14ac:dyDescent="0.15"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  <c r="AV293" s="116"/>
      <c r="AW293" s="116"/>
      <c r="AX293" s="116"/>
      <c r="AY293" s="116"/>
      <c r="AZ293" s="116"/>
      <c r="BA293" s="116"/>
      <c r="BB293" s="116"/>
      <c r="BC293" s="116"/>
      <c r="BD293" s="116"/>
      <c r="BE293" s="116"/>
      <c r="BF293" s="116"/>
      <c r="BG293" s="116"/>
      <c r="BH293" s="116"/>
      <c r="BI293" s="116"/>
      <c r="BJ293" s="116"/>
      <c r="BK293" s="116"/>
      <c r="BL293" s="116"/>
      <c r="BM293" s="116"/>
      <c r="BN293" s="116"/>
      <c r="BO293" s="116"/>
      <c r="BP293" s="116"/>
      <c r="BQ293" s="116"/>
      <c r="BR293" s="116"/>
      <c r="BS293" s="116"/>
      <c r="BT293" s="116"/>
      <c r="BU293" s="116"/>
      <c r="BV293" s="116"/>
      <c r="BW293" s="116"/>
      <c r="BX293" s="116"/>
      <c r="BY293" s="116"/>
      <c r="BZ293" s="116"/>
      <c r="CA293" s="116"/>
      <c r="CB293" s="116"/>
      <c r="CC293" s="116"/>
      <c r="CD293" s="116"/>
      <c r="CE293" s="116"/>
      <c r="CF293" s="116"/>
      <c r="CG293" s="116"/>
      <c r="CH293" s="116"/>
      <c r="CI293" s="116"/>
      <c r="CJ293" s="116"/>
      <c r="CK293" s="116"/>
    </row>
    <row r="294" spans="5:89" ht="8.1" customHeight="1" x14ac:dyDescent="0.15"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  <c r="AV294" s="116"/>
      <c r="AW294" s="116"/>
      <c r="AX294" s="116"/>
      <c r="AY294" s="116"/>
      <c r="AZ294" s="116"/>
      <c r="BA294" s="116"/>
      <c r="BB294" s="116"/>
      <c r="BC294" s="116"/>
      <c r="BD294" s="116"/>
      <c r="BE294" s="116"/>
      <c r="BF294" s="116"/>
      <c r="BG294" s="116"/>
      <c r="BH294" s="116"/>
      <c r="BI294" s="116"/>
      <c r="BJ294" s="116"/>
      <c r="BK294" s="116"/>
      <c r="BL294" s="116"/>
      <c r="BM294" s="116"/>
      <c r="BN294" s="116"/>
      <c r="BO294" s="116"/>
      <c r="BP294" s="116"/>
      <c r="BQ294" s="116"/>
      <c r="BR294" s="116"/>
      <c r="BS294" s="116"/>
      <c r="BT294" s="116"/>
      <c r="BU294" s="116"/>
      <c r="BV294" s="116"/>
      <c r="BW294" s="116"/>
      <c r="BX294" s="116"/>
      <c r="BY294" s="116"/>
      <c r="BZ294" s="116"/>
      <c r="CA294" s="116"/>
      <c r="CB294" s="116"/>
      <c r="CC294" s="116"/>
      <c r="CD294" s="116"/>
      <c r="CE294" s="116"/>
      <c r="CF294" s="116"/>
      <c r="CG294" s="116"/>
      <c r="CH294" s="116"/>
      <c r="CI294" s="116"/>
      <c r="CJ294" s="116"/>
      <c r="CK294" s="116"/>
    </row>
    <row r="295" spans="5:89" ht="8.1" customHeight="1" x14ac:dyDescent="0.15"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  <c r="AV295" s="116"/>
      <c r="AW295" s="116"/>
      <c r="AX295" s="116"/>
      <c r="AY295" s="116"/>
      <c r="AZ295" s="116"/>
      <c r="BA295" s="116"/>
      <c r="BB295" s="116"/>
      <c r="BC295" s="116"/>
      <c r="BD295" s="116"/>
      <c r="BE295" s="116"/>
      <c r="BF295" s="116"/>
      <c r="BG295" s="116"/>
      <c r="BH295" s="116"/>
      <c r="BI295" s="116"/>
      <c r="BJ295" s="116"/>
      <c r="BK295" s="116"/>
      <c r="BL295" s="116"/>
      <c r="BM295" s="116"/>
      <c r="BN295" s="116"/>
      <c r="BO295" s="116"/>
      <c r="BP295" s="116"/>
      <c r="BQ295" s="116"/>
      <c r="BR295" s="116"/>
      <c r="BS295" s="116"/>
      <c r="BT295" s="116"/>
      <c r="BU295" s="116"/>
      <c r="BV295" s="116"/>
      <c r="BW295" s="116"/>
      <c r="BX295" s="116"/>
      <c r="BY295" s="116"/>
      <c r="BZ295" s="116"/>
      <c r="CA295" s="116"/>
      <c r="CB295" s="116"/>
      <c r="CC295" s="116"/>
      <c r="CD295" s="116"/>
      <c r="CE295" s="116"/>
      <c r="CF295" s="116"/>
      <c r="CG295" s="116"/>
      <c r="CH295" s="116"/>
      <c r="CI295" s="116"/>
      <c r="CJ295" s="116"/>
      <c r="CK295" s="116"/>
    </row>
    <row r="296" spans="5:89" ht="8.1" customHeight="1" x14ac:dyDescent="0.15"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  <c r="AV296" s="116"/>
      <c r="AW296" s="116"/>
      <c r="AX296" s="116"/>
      <c r="AY296" s="116"/>
      <c r="AZ296" s="116"/>
      <c r="BA296" s="116"/>
      <c r="BB296" s="116"/>
      <c r="BC296" s="116"/>
      <c r="BD296" s="116"/>
      <c r="BE296" s="116"/>
      <c r="BF296" s="116"/>
      <c r="BG296" s="116"/>
      <c r="BH296" s="116"/>
      <c r="BI296" s="116"/>
      <c r="BJ296" s="116"/>
      <c r="BK296" s="116"/>
      <c r="BL296" s="116"/>
      <c r="BM296" s="116"/>
      <c r="BN296" s="116"/>
      <c r="BO296" s="116"/>
      <c r="BP296" s="116"/>
      <c r="BQ296" s="116"/>
      <c r="BR296" s="116"/>
      <c r="BS296" s="116"/>
      <c r="BT296" s="116"/>
      <c r="BU296" s="116"/>
      <c r="BV296" s="116"/>
      <c r="BW296" s="116"/>
      <c r="BX296" s="116"/>
      <c r="BY296" s="116"/>
      <c r="BZ296" s="116"/>
      <c r="CA296" s="116"/>
      <c r="CB296" s="116"/>
      <c r="CC296" s="116"/>
      <c r="CD296" s="116"/>
      <c r="CE296" s="116"/>
      <c r="CF296" s="116"/>
      <c r="CG296" s="116"/>
      <c r="CH296" s="116"/>
      <c r="CI296" s="116"/>
      <c r="CJ296" s="116"/>
      <c r="CK296" s="116"/>
    </row>
    <row r="297" spans="5:89" ht="8.1" customHeight="1" x14ac:dyDescent="0.15"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  <c r="AV297" s="116"/>
      <c r="AW297" s="116"/>
      <c r="AX297" s="116"/>
      <c r="AY297" s="116"/>
      <c r="AZ297" s="116"/>
      <c r="BA297" s="116"/>
      <c r="BB297" s="116"/>
      <c r="BC297" s="116"/>
      <c r="BD297" s="116"/>
      <c r="BE297" s="116"/>
      <c r="BF297" s="116"/>
      <c r="BG297" s="116"/>
      <c r="BH297" s="116"/>
      <c r="BI297" s="116"/>
      <c r="BJ297" s="116"/>
      <c r="BK297" s="116"/>
      <c r="BL297" s="116"/>
      <c r="BM297" s="116"/>
      <c r="BN297" s="116"/>
      <c r="BO297" s="116"/>
      <c r="BP297" s="116"/>
      <c r="BQ297" s="116"/>
      <c r="BR297" s="116"/>
      <c r="BS297" s="116"/>
      <c r="BT297" s="116"/>
      <c r="BU297" s="116"/>
      <c r="BV297" s="116"/>
      <c r="BW297" s="116"/>
      <c r="BX297" s="116"/>
      <c r="BY297" s="116"/>
      <c r="BZ297" s="116"/>
      <c r="CA297" s="116"/>
      <c r="CB297" s="116"/>
      <c r="CC297" s="116"/>
      <c r="CD297" s="116"/>
      <c r="CE297" s="116"/>
      <c r="CF297" s="116"/>
      <c r="CG297" s="116"/>
      <c r="CH297" s="116"/>
      <c r="CI297" s="116"/>
      <c r="CJ297" s="116"/>
      <c r="CK297" s="116"/>
    </row>
    <row r="298" spans="5:89" ht="8.1" customHeight="1" x14ac:dyDescent="0.15"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  <c r="AV298" s="116"/>
      <c r="AW298" s="116"/>
      <c r="AX298" s="116"/>
      <c r="AY298" s="116"/>
      <c r="AZ298" s="116"/>
      <c r="BA298" s="116"/>
      <c r="BB298" s="116"/>
      <c r="BC298" s="116"/>
      <c r="BD298" s="116"/>
      <c r="BE298" s="116"/>
      <c r="BF298" s="116"/>
      <c r="BG298" s="116"/>
      <c r="BH298" s="116"/>
      <c r="BI298" s="116"/>
      <c r="BJ298" s="116"/>
      <c r="BK298" s="116"/>
      <c r="BL298" s="116"/>
      <c r="BM298" s="116"/>
      <c r="BN298" s="116"/>
      <c r="BO298" s="116"/>
      <c r="BP298" s="116"/>
      <c r="BQ298" s="116"/>
      <c r="BR298" s="116"/>
      <c r="BS298" s="116"/>
      <c r="BT298" s="116"/>
      <c r="BU298" s="116"/>
      <c r="BV298" s="116"/>
      <c r="BW298" s="116"/>
      <c r="BX298" s="116"/>
      <c r="BY298" s="116"/>
      <c r="BZ298" s="116"/>
      <c r="CA298" s="116"/>
      <c r="CB298" s="116"/>
      <c r="CC298" s="116"/>
      <c r="CD298" s="116"/>
      <c r="CE298" s="116"/>
      <c r="CF298" s="116"/>
      <c r="CG298" s="116"/>
      <c r="CH298" s="116"/>
      <c r="CI298" s="116"/>
      <c r="CJ298" s="116"/>
      <c r="CK298" s="116"/>
    </row>
  </sheetData>
  <sheetProtection algorithmName="SHA-512" hashValue="8+wQOams2XUC8H1+tfpPw7zMPPLDwto1WHGMJSXC2HeFZhC3a5eCtoJzPLCdTL6nYs93UcVgWkKP3Y9Qs6bxcw==" saltValue="h9/32JMwRklJEMArQUu+uw==" spinCount="100000" sheet="1" formatCells="0"/>
  <mergeCells count="260">
    <mergeCell ref="BA91:BC92"/>
    <mergeCell ref="F10:P11"/>
    <mergeCell ref="R10:AN11"/>
    <mergeCell ref="Q10:Q11"/>
    <mergeCell ref="Q12:Q13"/>
    <mergeCell ref="Q14:Q15"/>
    <mergeCell ref="R12:AN13"/>
    <mergeCell ref="R14:AN15"/>
    <mergeCell ref="P12:P13"/>
    <mergeCell ref="AW12:BF13"/>
    <mergeCell ref="BG5:BP6"/>
    <mergeCell ref="AA5:AK6"/>
    <mergeCell ref="AQ8:AV9"/>
    <mergeCell ref="BO14:BV15"/>
    <mergeCell ref="BI14:BK15"/>
    <mergeCell ref="AK26:AL27"/>
    <mergeCell ref="AM26:BG27"/>
    <mergeCell ref="AM22:BG23"/>
    <mergeCell ref="AQ14:AU15"/>
    <mergeCell ref="AV14:AX15"/>
    <mergeCell ref="BB14:BC15"/>
    <mergeCell ref="BD14:BF15"/>
    <mergeCell ref="BG14:BH15"/>
    <mergeCell ref="AY14:BA15"/>
    <mergeCell ref="AW8:BA9"/>
    <mergeCell ref="BB8:BF9"/>
    <mergeCell ref="AX5:BF6"/>
    <mergeCell ref="AQ12:AV13"/>
    <mergeCell ref="BB10:BF11"/>
    <mergeCell ref="AQ10:AV11"/>
    <mergeCell ref="AW10:BA11"/>
    <mergeCell ref="X17:AJ21"/>
    <mergeCell ref="AK17:BG21"/>
    <mergeCell ref="AL5:AW6"/>
    <mergeCell ref="CD110:CK112"/>
    <mergeCell ref="AK110:BG112"/>
    <mergeCell ref="BH110:CC112"/>
    <mergeCell ref="X110:AJ112"/>
    <mergeCell ref="H110:W112"/>
    <mergeCell ref="E110:G112"/>
    <mergeCell ref="AK103:BG106"/>
    <mergeCell ref="BH103:CC106"/>
    <mergeCell ref="CD103:CK104"/>
    <mergeCell ref="CD113:CK115"/>
    <mergeCell ref="AK119:BG121"/>
    <mergeCell ref="X113:AJ115"/>
    <mergeCell ref="AK113:BG115"/>
    <mergeCell ref="X119:AJ121"/>
    <mergeCell ref="BH119:CC121"/>
    <mergeCell ref="X116:AJ118"/>
    <mergeCell ref="AK116:BG118"/>
    <mergeCell ref="BH116:CC118"/>
    <mergeCell ref="CD119:CK121"/>
    <mergeCell ref="CB83:CF87"/>
    <mergeCell ref="CB69:CF71"/>
    <mergeCell ref="BN89:BR90"/>
    <mergeCell ref="BH48:BV51"/>
    <mergeCell ref="CG83:CK87"/>
    <mergeCell ref="CB88:CF94"/>
    <mergeCell ref="BW83:CA87"/>
    <mergeCell ref="BW88:CA94"/>
    <mergeCell ref="CB72:CF74"/>
    <mergeCell ref="BH83:BV87"/>
    <mergeCell ref="BH56:BV57"/>
    <mergeCell ref="CG75:CK78"/>
    <mergeCell ref="CG69:CK71"/>
    <mergeCell ref="M30:W39"/>
    <mergeCell ref="BW34:CA39"/>
    <mergeCell ref="AK34:BG37"/>
    <mergeCell ref="CG72:CK74"/>
    <mergeCell ref="CG88:CK94"/>
    <mergeCell ref="BW75:CA78"/>
    <mergeCell ref="CB79:CF82"/>
    <mergeCell ref="BW79:CA82"/>
    <mergeCell ref="CG79:CK82"/>
    <mergeCell ref="M48:W51"/>
    <mergeCell ref="M52:W55"/>
    <mergeCell ref="AK48:BG49"/>
    <mergeCell ref="AK50:BG51"/>
    <mergeCell ref="AU91:AZ92"/>
    <mergeCell ref="AK88:BG90"/>
    <mergeCell ref="AT38:BD39"/>
    <mergeCell ref="AK38:AQ39"/>
    <mergeCell ref="AR38:AS39"/>
    <mergeCell ref="CG48:CK51"/>
    <mergeCell ref="CG52:CK55"/>
    <mergeCell ref="CB48:CF51"/>
    <mergeCell ref="CB56:CF57"/>
    <mergeCell ref="BM61:BN62"/>
    <mergeCell ref="AK83:BG87"/>
    <mergeCell ref="E40:F47"/>
    <mergeCell ref="X69:AJ74"/>
    <mergeCell ref="AK69:BG71"/>
    <mergeCell ref="G40:L47"/>
    <mergeCell ref="BN91:BR91"/>
    <mergeCell ref="X48:AJ51"/>
    <mergeCell ref="X52:AJ55"/>
    <mergeCell ref="E48:F55"/>
    <mergeCell ref="G48:L55"/>
    <mergeCell ref="X75:AJ78"/>
    <mergeCell ref="BH64:BN65"/>
    <mergeCell ref="BN88:BR88"/>
    <mergeCell ref="G56:L68"/>
    <mergeCell ref="E56:F68"/>
    <mergeCell ref="X56:AJ57"/>
    <mergeCell ref="AK56:BG57"/>
    <mergeCell ref="E69:F74"/>
    <mergeCell ref="G69:L74"/>
    <mergeCell ref="X58:AJ68"/>
    <mergeCell ref="M69:W71"/>
    <mergeCell ref="AK63:AO64"/>
    <mergeCell ref="BA63:BG64"/>
    <mergeCell ref="AP67:AT68"/>
    <mergeCell ref="E3:CK4"/>
    <mergeCell ref="F12:O13"/>
    <mergeCell ref="BH72:BV74"/>
    <mergeCell ref="BW69:CA71"/>
    <mergeCell ref="AK65:AT66"/>
    <mergeCell ref="AK67:AO68"/>
    <mergeCell ref="BH59:BN60"/>
    <mergeCell ref="BN10:CK11"/>
    <mergeCell ref="BJ12:BM13"/>
    <mergeCell ref="X40:AJ42"/>
    <mergeCell ref="CB19:CF21"/>
    <mergeCell ref="BW19:CA21"/>
    <mergeCell ref="CG19:CK21"/>
    <mergeCell ref="BH17:BV21"/>
    <mergeCell ref="CB22:CF29"/>
    <mergeCell ref="BW40:CA42"/>
    <mergeCell ref="BH30:BV33"/>
    <mergeCell ref="BI28:BS29"/>
    <mergeCell ref="BH26:BU27"/>
    <mergeCell ref="CG40:CK42"/>
    <mergeCell ref="CG43:CK47"/>
    <mergeCell ref="CB52:CF55"/>
    <mergeCell ref="CB40:CF42"/>
    <mergeCell ref="BH69:BV71"/>
    <mergeCell ref="AU67:AZ68"/>
    <mergeCell ref="M58:W68"/>
    <mergeCell ref="AK58:BG60"/>
    <mergeCell ref="AP63:AT64"/>
    <mergeCell ref="AU63:AZ64"/>
    <mergeCell ref="AK61:AT62"/>
    <mergeCell ref="M56:W57"/>
    <mergeCell ref="BW56:CA57"/>
    <mergeCell ref="BW72:CA74"/>
    <mergeCell ref="E100:L102"/>
    <mergeCell ref="AK72:BG74"/>
    <mergeCell ref="X88:AJ94"/>
    <mergeCell ref="AP91:AT92"/>
    <mergeCell ref="BN92:BR93"/>
    <mergeCell ref="BS92:BU93"/>
    <mergeCell ref="BN94:BR94"/>
    <mergeCell ref="M83:W87"/>
    <mergeCell ref="X83:AJ87"/>
    <mergeCell ref="M79:W82"/>
    <mergeCell ref="BH89:BM90"/>
    <mergeCell ref="M75:W78"/>
    <mergeCell ref="M72:W74"/>
    <mergeCell ref="G75:L94"/>
    <mergeCell ref="E75:F94"/>
    <mergeCell ref="AK75:BG76"/>
    <mergeCell ref="BJ76:BQ77"/>
    <mergeCell ref="BH79:BU82"/>
    <mergeCell ref="BR76:BT77"/>
    <mergeCell ref="X79:AJ82"/>
    <mergeCell ref="E95:CK99"/>
    <mergeCell ref="BS89:BU90"/>
    <mergeCell ref="AK77:BG78"/>
    <mergeCell ref="CB75:CF78"/>
    <mergeCell ref="AL28:AO29"/>
    <mergeCell ref="BE38:BG39"/>
    <mergeCell ref="CB34:CF39"/>
    <mergeCell ref="BH34:BV39"/>
    <mergeCell ref="AS44:AV46"/>
    <mergeCell ref="M88:W94"/>
    <mergeCell ref="BJ61:BL62"/>
    <mergeCell ref="BW52:CA55"/>
    <mergeCell ref="BT61:BV62"/>
    <mergeCell ref="BA67:BG68"/>
    <mergeCell ref="X43:AJ47"/>
    <mergeCell ref="AN44:AR46"/>
    <mergeCell ref="AK40:BG42"/>
    <mergeCell ref="AW44:BF46"/>
    <mergeCell ref="AL54:AP55"/>
    <mergeCell ref="AQ54:BE55"/>
    <mergeCell ref="BW48:CA51"/>
    <mergeCell ref="M40:W42"/>
    <mergeCell ref="BH40:BV42"/>
    <mergeCell ref="AK79:BG82"/>
    <mergeCell ref="BH92:BM93"/>
    <mergeCell ref="AK52:BG53"/>
    <mergeCell ref="M43:W47"/>
    <mergeCell ref="G22:L39"/>
    <mergeCell ref="M22:W29"/>
    <mergeCell ref="X22:AJ29"/>
    <mergeCell ref="BH22:BV23"/>
    <mergeCell ref="AL24:AO25"/>
    <mergeCell ref="BI24:BS25"/>
    <mergeCell ref="BL14:BM15"/>
    <mergeCell ref="BW17:CK18"/>
    <mergeCell ref="E17:L21"/>
    <mergeCell ref="M17:W21"/>
    <mergeCell ref="E22:F39"/>
    <mergeCell ref="F14:O15"/>
    <mergeCell ref="P14:P15"/>
    <mergeCell ref="AK30:BG33"/>
    <mergeCell ref="AP28:BB29"/>
    <mergeCell ref="X30:AJ39"/>
    <mergeCell ref="BW14:CH15"/>
    <mergeCell ref="CI14:CK15"/>
    <mergeCell ref="CG34:CK39"/>
    <mergeCell ref="CG30:CK33"/>
    <mergeCell ref="AP24:BB25"/>
    <mergeCell ref="AK22:AL23"/>
    <mergeCell ref="BW30:CA33"/>
    <mergeCell ref="CB30:CF33"/>
    <mergeCell ref="DG26:DN26"/>
    <mergeCell ref="BW58:CA68"/>
    <mergeCell ref="CG58:CK68"/>
    <mergeCell ref="CB58:CF68"/>
    <mergeCell ref="BJ66:BL67"/>
    <mergeCell ref="BM66:BN67"/>
    <mergeCell ref="BO66:BS67"/>
    <mergeCell ref="BT66:BV67"/>
    <mergeCell ref="BW22:CA29"/>
    <mergeCell ref="CG22:CK29"/>
    <mergeCell ref="CG56:CK57"/>
    <mergeCell ref="BJ53:BQ54"/>
    <mergeCell ref="BO61:BS62"/>
    <mergeCell ref="DD26:DF26"/>
    <mergeCell ref="BW43:CA47"/>
    <mergeCell ref="CB43:CF47"/>
    <mergeCell ref="BR44:BT46"/>
    <mergeCell ref="BR53:BT54"/>
    <mergeCell ref="BL44:BQ46"/>
    <mergeCell ref="CS103:CS106"/>
    <mergeCell ref="CS107:CS109"/>
    <mergeCell ref="CS110:CS112"/>
    <mergeCell ref="CS113:CS115"/>
    <mergeCell ref="CS116:CS118"/>
    <mergeCell ref="CS119:CS121"/>
    <mergeCell ref="E107:G109"/>
    <mergeCell ref="H107:W109"/>
    <mergeCell ref="H113:W115"/>
    <mergeCell ref="H116:W118"/>
    <mergeCell ref="H119:W121"/>
    <mergeCell ref="X107:AJ109"/>
    <mergeCell ref="AK107:BG109"/>
    <mergeCell ref="BH107:CC109"/>
    <mergeCell ref="CD107:CK109"/>
    <mergeCell ref="E113:G115"/>
    <mergeCell ref="E103:G106"/>
    <mergeCell ref="X103:AJ106"/>
    <mergeCell ref="CD105:CK106"/>
    <mergeCell ref="H103:W106"/>
    <mergeCell ref="BH113:CC115"/>
    <mergeCell ref="E119:G121"/>
    <mergeCell ref="CD116:CK118"/>
    <mergeCell ref="E116:G118"/>
  </mergeCells>
  <phoneticPr fontId="20"/>
  <conditionalFormatting sqref="AU91:AZ92">
    <cfRule type="cellIs" dxfId="0" priority="1" stopIfTrue="1" operator="equal">
      <formula>"設定無"</formula>
    </cfRule>
  </conditionalFormatting>
  <dataValidations count="13">
    <dataValidation imeMode="off" allowBlank="1" showInputMessage="1" showErrorMessage="1" sqref="R12 BL44:BO46 BJ53:BQ54 BJ61:BL62 BO61:BS62 BO66:BS67 BJ66:BL67 BJ76:BQ77 AU91:AZ92 BN89:BR90 BN92:BR93" xr:uid="{00000000-0002-0000-0000-000001000000}"/>
    <dataValidation type="list" allowBlank="1" showInputMessage="1" showErrorMessage="1" sqref="AW10:BA11" xr:uid="{00000000-0002-0000-0000-000005000000}">
      <formula1>$CW$26:$CW$33</formula1>
    </dataValidation>
    <dataValidation type="list" allowBlank="1" showInputMessage="1" showErrorMessage="1" sqref="AW8:BA9" xr:uid="{00000000-0002-0000-0000-000006000000}">
      <formula1>$CV$26:$CV$36</formula1>
    </dataValidation>
    <dataValidation type="list" allowBlank="1" showInputMessage="1" showErrorMessage="1" sqref="AL5:AW6" xr:uid="{00000000-0002-0000-0000-000008000000}">
      <formula1>$CY$26:$CY$38</formula1>
    </dataValidation>
    <dataValidation type="list" allowBlank="1" showInputMessage="1" showErrorMessage="1" sqref="AW12:BF13" xr:uid="{00000000-0002-0000-0000-000009000000}">
      <formula1>$CW$62:$CW$68</formula1>
    </dataValidation>
    <dataValidation type="list" allowBlank="1" showInputMessage="1" showErrorMessage="1" sqref="AY14:BA15 BI14:BK15" xr:uid="{00000000-0002-0000-0000-00000A000000}">
      <formula1>$CU$26:$CU$57</formula1>
    </dataValidation>
    <dataValidation type="list" allowBlank="1" showInputMessage="1" showErrorMessage="1" sqref="BD14:BF15" xr:uid="{00000000-0002-0000-0000-00000B000000}">
      <formula1>$CT$26:$CT$39</formula1>
    </dataValidation>
    <dataValidation type="list" allowBlank="1" showInputMessage="1" showErrorMessage="1" sqref="E107:G121" xr:uid="{55BC30D6-7C39-41D8-9BDA-841206AC4037}">
      <formula1>$CT$104:$CT$110</formula1>
    </dataValidation>
    <dataValidation type="list" allowBlank="1" showInputMessage="1" showErrorMessage="1" sqref="X116:AJ121" xr:uid="{D0EE31C6-DDA5-45FF-B26A-AE72FB7821E3}">
      <formula1>$CX$112:$CX$115</formula1>
    </dataValidation>
    <dataValidation type="list" allowBlank="1" showInputMessage="1" showErrorMessage="1" sqref="X113:AJ115" xr:uid="{F91B8A15-3DDC-45CF-AEB0-2D4030D06D8A}">
      <formula1>$CW$112:$CW$115</formula1>
    </dataValidation>
    <dataValidation type="list" allowBlank="1" showInputMessage="1" showErrorMessage="1" sqref="X110:AJ112" xr:uid="{6EB92E0F-02F6-436D-A357-BC89F3DEC2B0}">
      <formula1>$CV$112:$CV$115</formula1>
    </dataValidation>
    <dataValidation type="list" allowBlank="1" showInputMessage="1" showErrorMessage="1" sqref="X107:AJ109" xr:uid="{2C23EFAE-D6D5-441D-AA60-07E5C41A3898}">
      <formula1>$CU$112:$CU$115</formula1>
    </dataValidation>
    <dataValidation type="list" allowBlank="1" showInputMessage="1" showErrorMessage="1" sqref="BW30:CA42 CG30:CK42 BW48:CA51 CG48:CK51 BW56:CA57 CG56:CK57 BW69:CA74 CG69:CK74 BW79:CA87 CG79:CK87" xr:uid="{8135CBAB-0024-444F-B52A-BF8CCECC6EC4}">
      <formula1>$CR$26:$CR$27</formula1>
    </dataValidation>
  </dataValidations>
  <printOptions horizontalCentered="1"/>
  <pageMargins left="0.51" right="0.31" top="0.31" bottom="0.31" header="0.24" footer="0.1"/>
  <pageSetup paperSize="9" scale="89" orientation="portrait" r:id="rId1"/>
  <headerFooter alignWithMargins="0">
    <oddFooter>&amp;C版権所有：日本オーチス・エレベータ株式会社</oddFooter>
  </headerFooter>
  <ignoredErrors>
    <ignoredError sqref="AS44" unlockedFormula="1"/>
    <ignoredError sqref="CP54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UCMP-BOMCO_Ver.7_T</vt:lpstr>
      <vt:lpstr>'UCMP-BOMCO_Ver.7_T'!Print_Area</vt:lpstr>
      <vt:lpstr>'UCMP-BOMCO_Ver.7_T'!Print_Titles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2023-11-01T11:00:58Z</cp:lastPrinted>
  <dcterms:created xsi:type="dcterms:W3CDTF">2009-08-17T04:44:12Z</dcterms:created>
  <dcterms:modified xsi:type="dcterms:W3CDTF">2024-01-30T06:37:54Z</dcterms:modified>
</cp:coreProperties>
</file>