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atotk\OneDrive - Otis Elevator\デスクトップ\Digital Inspection_個人フォルダ\UCMPシート見直し\●HYD\"/>
    </mc:Choice>
  </mc:AlternateContent>
  <xr:revisionPtr revIDLastSave="2164" documentId="8_{777EFE7B-0A24-4AB0-AB93-1C28865489C3}" xr6:coauthVersionLast="45" xr6:coauthVersionMax="47" xr10:uidLastSave="{8EFB4216-7E9F-400D-97C1-E090A8A258BD}"/>
  <bookViews>
    <workbookView xWindow="-120" yWindow="-120" windowWidth="20730" windowHeight="11160" xr2:uid="{FEBB78D5-61BE-40CC-ADEC-B68E7702A304}"/>
  </bookViews>
  <sheets>
    <sheet name="UCMP-HYD_Ver.3_S" sheetId="51" r:id="rId1"/>
  </sheets>
  <definedNames>
    <definedName name="_xlnm.Print_Area" localSheetId="0">'UCMP-HYD_Ver.3_S'!$E$5:$CK$169</definedName>
    <definedName name="_xlnm.Print_Titles" localSheetId="0">'UCMP-HYD_Ver.3_S'!$5:$17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99" i="51" l="1"/>
  <c r="CG95" i="51"/>
  <c r="BW99" i="51"/>
  <c r="BW95" i="51"/>
  <c r="CG126" i="51"/>
  <c r="BW126" i="51"/>
  <c r="DO51" i="51" l="1"/>
  <c r="DO49" i="51"/>
  <c r="BG7" i="51" l="1"/>
  <c r="AL82" i="51"/>
  <c r="AQ70" i="51"/>
  <c r="AS57" i="51"/>
  <c r="AP39" i="51"/>
  <c r="AR27" i="51"/>
  <c r="DQ48" i="51" s="1"/>
  <c r="DR48" i="51" s="1"/>
  <c r="AR31" i="51"/>
  <c r="AK31" i="51"/>
  <c r="CX35" i="51" l="1"/>
  <c r="CX34" i="51"/>
  <c r="CX33" i="51"/>
  <c r="CX32" i="51"/>
  <c r="CX31" i="51"/>
  <c r="CX30" i="51"/>
  <c r="CX29" i="51"/>
  <c r="CX28" i="51"/>
  <c r="CX27" i="51"/>
  <c r="CX26" i="51"/>
  <c r="CX36" i="51"/>
  <c r="H160" i="51"/>
  <c r="BH31" i="51" l="1"/>
  <c r="DO48" i="51" l="1"/>
  <c r="DQ49" i="51"/>
  <c r="DO50" i="51"/>
  <c r="H168" i="51"/>
  <c r="H166" i="51"/>
  <c r="H164" i="51"/>
  <c r="H162" i="51"/>
  <c r="DB174" i="51"/>
  <c r="DS49" i="51" l="1"/>
  <c r="DS48" i="51"/>
  <c r="DT48" i="51" s="1"/>
  <c r="DR49" i="51"/>
  <c r="DT49" i="51" s="1"/>
  <c r="BW112" i="51"/>
  <c r="DF174" i="51"/>
  <c r="DE172" i="51"/>
  <c r="DD174" i="51"/>
  <c r="DC174" i="51"/>
  <c r="DF175" i="51"/>
  <c r="DF172" i="51"/>
  <c r="DF173" i="51"/>
  <c r="DE173" i="51"/>
  <c r="DE174" i="51"/>
  <c r="DE175" i="51"/>
  <c r="DD175" i="51"/>
  <c r="DD172" i="51"/>
  <c r="DD173" i="51"/>
  <c r="DC172" i="51"/>
  <c r="DC173" i="51"/>
  <c r="DC175" i="51"/>
  <c r="DB175" i="51"/>
  <c r="DB172" i="51"/>
  <c r="DB173" i="51"/>
  <c r="DO56" i="51"/>
  <c r="AQ46" i="51"/>
  <c r="DN56" i="51" s="1"/>
  <c r="DP56" i="51" l="1"/>
  <c r="DT50" i="51"/>
  <c r="BW24" i="51" s="1"/>
  <c r="CZ21" i="51"/>
  <c r="BX14" i="51" s="1"/>
  <c r="DN57" i="51"/>
  <c r="CG88" i="51"/>
  <c r="BW88" i="51"/>
  <c r="CG24" i="51" l="1"/>
  <c r="CE14" i="51"/>
  <c r="DB73" i="51" s="1"/>
  <c r="DB72" i="51" l="1"/>
  <c r="DB70" i="51"/>
  <c r="DB71" i="51"/>
  <c r="BN119" i="51" s="1"/>
  <c r="BW110" i="51" s="1"/>
  <c r="DN59" i="51"/>
  <c r="BW118" i="51" l="1"/>
  <c r="CG118" i="51"/>
  <c r="DC78" i="51" l="1"/>
  <c r="DC77" i="51"/>
  <c r="CG112" i="51"/>
  <c r="DO59" i="51"/>
  <c r="DP59" i="51" s="1"/>
  <c r="DN58" i="51"/>
  <c r="CG103" i="51"/>
  <c r="BW103" i="51"/>
  <c r="BW68" i="51"/>
  <c r="DO58" i="51"/>
  <c r="DO57" i="51"/>
  <c r="BW79" i="51"/>
  <c r="CG57" i="51"/>
  <c r="BW36" i="51"/>
  <c r="BW73" i="51" l="1"/>
  <c r="CG36" i="51"/>
  <c r="CG73" i="51"/>
  <c r="CG79" i="51"/>
  <c r="BW57" i="51"/>
  <c r="DP58" i="51"/>
  <c r="DP57" i="51"/>
  <c r="CG68" i="51"/>
  <c r="DR58" i="51" l="1"/>
  <c r="DS59" i="51"/>
  <c r="DR59" i="51"/>
  <c r="DS58" i="51"/>
  <c r="CG110" i="51"/>
  <c r="DT58" i="51" l="1"/>
  <c r="DT59" i="51"/>
  <c r="DT60" i="51" s="1"/>
  <c r="BW42" i="51" l="1"/>
  <c r="CG4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AL7" authorId="0" shapeId="0" xr:uid="{00000000-0006-0000-0000-000001000000}">
      <text>
        <r>
          <rPr>
            <b/>
            <sz val="9"/>
            <color indexed="81"/>
            <rFont val="ＭＳ Ｐゴシック"/>
            <family val="3"/>
            <charset val="128"/>
          </rPr>
          <t>大臣認定番号を指定すると型式、つま先保護板寸法及びﾌﾟﾛｸﾞﾗﾑﾊﾞｰｼﾞｮﾝが決まる</t>
        </r>
      </text>
    </comment>
    <comment ref="BA10" authorId="0" shapeId="0" xr:uid="{00000000-0006-0000-0000-000002000000}">
      <text>
        <r>
          <rPr>
            <b/>
            <sz val="9"/>
            <color indexed="81"/>
            <rFont val="ＭＳ Ｐゴシック"/>
            <family val="3"/>
            <charset val="128"/>
          </rPr>
          <t>UCMP制御盤を選択する。
・別置型
・別置（二分割）型</t>
        </r>
      </text>
    </comment>
    <comment ref="BL10" authorId="0" shapeId="0" xr:uid="{00000000-0006-0000-0000-000003000000}">
      <text>
        <r>
          <rPr>
            <b/>
            <sz val="9"/>
            <color indexed="81"/>
            <rFont val="ＭＳ Ｐゴシック"/>
            <family val="3"/>
            <charset val="128"/>
          </rPr>
          <t>制御盤の向きを選択する。
・縦型
・横型</t>
        </r>
      </text>
    </comment>
    <comment ref="AY13" authorId="0" shapeId="0" xr:uid="{00000000-0006-0000-0000-000004000000}">
      <text>
        <r>
          <rPr>
            <b/>
            <sz val="9"/>
            <color indexed="81"/>
            <rFont val="ＭＳ Ｐゴシック"/>
            <family val="3"/>
            <charset val="128"/>
          </rPr>
          <t>モーターの容量を記入する。</t>
        </r>
      </text>
    </comment>
    <comment ref="BM13" authorId="0" shapeId="0" xr:uid="{00000000-0006-0000-0000-000005000000}">
      <text>
        <r>
          <rPr>
            <b/>
            <sz val="9"/>
            <color indexed="81"/>
            <rFont val="ＭＳ Ｐゴシック"/>
            <family val="3"/>
            <charset val="128"/>
          </rPr>
          <t>定格速度を選択する。
10-20 → 20
20超-30 → 30
30超-45 → 45
45超-60 → 60</t>
        </r>
      </text>
    </comment>
    <comment ref="M24" authorId="0" shapeId="0" xr:uid="{00000000-0006-0000-0000-000008000000}">
      <text>
        <r>
          <rPr>
            <b/>
            <sz val="9"/>
            <color indexed="81"/>
            <rFont val="ＭＳ Ｐゴシック"/>
            <family val="3"/>
            <charset val="128"/>
          </rPr>
          <t>UCMP制御盤の型式確認
別置型→UCMP制御盤
別置（二分割）型→UCMP制御盤、電源操作盤
を確認する。</t>
        </r>
      </text>
    </comment>
    <comment ref="BI29" authorId="0" shapeId="0" xr:uid="{00000000-0006-0000-0000-000009000000}">
      <text>
        <r>
          <rPr>
            <sz val="9"/>
            <color indexed="81"/>
            <rFont val="ＭＳ Ｐゴシック"/>
            <family val="3"/>
            <charset val="128"/>
          </rPr>
          <t>UCMP制御盤の型式を選択する。</t>
        </r>
      </text>
    </comment>
    <comment ref="BI33" authorId="0" shapeId="0" xr:uid="{00000000-0006-0000-0000-00000A000000}">
      <text>
        <r>
          <rPr>
            <sz val="9"/>
            <color indexed="81"/>
            <rFont val="ＭＳ Ｐゴシック"/>
            <family val="3"/>
            <charset val="128"/>
          </rPr>
          <t xml:space="preserve">電源操作盤の型式を選択する。
</t>
        </r>
      </text>
    </comment>
    <comment ref="AL50" authorId="0" shapeId="0" xr:uid="{00000000-0006-0000-0000-00000B000000}">
      <text>
        <r>
          <rPr>
            <b/>
            <sz val="9"/>
            <color indexed="81"/>
            <rFont val="ＭＳ Ｐゴシック"/>
            <family val="3"/>
            <charset val="128"/>
          </rPr>
          <t>ｖｃ２は有無を選択する</t>
        </r>
      </text>
    </comment>
    <comment ref="BN115" authorId="0" shapeId="0" xr:uid="{00000000-0006-0000-0000-00000C000000}">
      <text>
        <r>
          <rPr>
            <b/>
            <sz val="9"/>
            <color indexed="81"/>
            <rFont val="ＭＳ Ｐゴシック"/>
            <family val="3"/>
            <charset val="128"/>
          </rPr>
          <t>今回の停止距離を記入</t>
        </r>
      </text>
    </comment>
    <comment ref="AX116" authorId="0" shapeId="0" xr:uid="{00000000-0006-0000-0000-00000D000000}">
      <text>
        <r>
          <rPr>
            <b/>
            <sz val="9"/>
            <color indexed="81"/>
            <rFont val="ＭＳ Ｐゴシック"/>
            <family val="3"/>
            <charset val="128"/>
          </rPr>
          <t>前回の実測値を記入</t>
        </r>
      </text>
    </comment>
  </commentList>
</comments>
</file>

<file path=xl/sharedStrings.xml><?xml version="1.0" encoding="utf-8"?>
<sst xmlns="http://schemas.openxmlformats.org/spreadsheetml/2006/main" count="440" uniqueCount="295">
  <si>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</si>
  <si>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</si>
  <si>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</si>
  <si>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</si>
  <si>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</si>
  <si>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</si>
  <si>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</si>
  <si>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</si>
  <si>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</si>
  <si>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</si>
  <si>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</si>
  <si>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</si>
  <si>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</si>
  <si>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</si>
  <si>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</si>
  <si>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</si>
  <si>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</si>
  <si>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</si>
  <si>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規定値 :</t>
    <rPh sb="0" eb="2">
      <t>キテイ</t>
    </rPh>
    <rPh sb="2" eb="3">
      <t>チ</t>
    </rPh>
    <phoneticPr fontId="20"/>
  </si>
  <si>
    <t>(4)</t>
    <phoneticPr fontId="20"/>
  </si>
  <si>
    <t>号機</t>
    <rPh sb="0" eb="2">
      <t>ゴウキ</t>
    </rPh>
    <phoneticPr fontId="20"/>
  </si>
  <si>
    <t>取付けが堅固でないこと｡</t>
    <rPh sb="0" eb="2">
      <t>トリツ</t>
    </rPh>
    <rPh sb="4" eb="5">
      <t>カタ</t>
    </rPh>
    <rPh sb="5" eb="6">
      <t>コ</t>
    </rPh>
    <phoneticPr fontId="20"/>
  </si>
  <si>
    <t>動作位置を確認する。</t>
    <rPh sb="0" eb="2">
      <t>ドウサ</t>
    </rPh>
    <rPh sb="2" eb="4">
      <t>イチ</t>
    </rPh>
    <rPh sb="5" eb="7">
      <t>カクニン</t>
    </rPh>
    <phoneticPr fontId="20"/>
  </si>
  <si>
    <t>要重点点検</t>
    <rPh sb="0" eb="1">
      <t>ヨウ</t>
    </rPh>
    <rPh sb="1" eb="3">
      <t>ジュウテン</t>
    </rPh>
    <rPh sb="3" eb="5">
      <t>テンケン</t>
    </rPh>
    <phoneticPr fontId="20"/>
  </si>
  <si>
    <t>ー</t>
    <phoneticPr fontId="20"/>
  </si>
  <si>
    <t>ー</t>
    <phoneticPr fontId="20"/>
  </si>
  <si>
    <t>過度の変形があること。</t>
    <rPh sb="0" eb="2">
      <t>カド</t>
    </rPh>
    <rPh sb="3" eb="5">
      <t>ヘンケイ</t>
    </rPh>
    <phoneticPr fontId="20"/>
  </si>
  <si>
    <t>型式</t>
    <rPh sb="0" eb="2">
      <t>カタシキ</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</si>
  <si>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</si>
  <si>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</si>
  <si>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</si>
  <si>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</si>
  <si>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</si>
  <si>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</si>
  <si>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</si>
  <si>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</si>
  <si>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</si>
  <si>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規定位置で動作しないこと。　　　　　　　　　　</t>
    <rPh sb="0" eb="2">
      <t>キテイ</t>
    </rPh>
    <rPh sb="2" eb="4">
      <t>イチ</t>
    </rPh>
    <rPh sb="5" eb="7">
      <t>ドウサ</t>
    </rPh>
    <phoneticPr fontId="20"/>
  </si>
  <si>
    <t>規定値：</t>
    <rPh sb="0" eb="3">
      <t>キテイチ</t>
    </rPh>
    <phoneticPr fontId="20"/>
  </si>
  <si>
    <t>〇</t>
    <phoneticPr fontId="20"/>
  </si>
  <si>
    <t>安全制御ﾌﾟﾛｸﾞﾗﾑ</t>
    <rPh sb="0" eb="2">
      <t>アンゼン</t>
    </rPh>
    <rPh sb="2" eb="4">
      <t>セイギョ</t>
    </rPh>
    <phoneticPr fontId="20"/>
  </si>
  <si>
    <t>型式：</t>
    <rPh sb="0" eb="2">
      <t>カタシキ</t>
    </rPh>
    <phoneticPr fontId="20"/>
  </si>
  <si>
    <t>型</t>
    <rPh sb="0" eb="1">
      <t>カタ</t>
    </rPh>
    <phoneticPr fontId="20"/>
  </si>
  <si>
    <t>積載</t>
    <rPh sb="0" eb="2">
      <t>セキサイ</t>
    </rPh>
    <phoneticPr fontId="20"/>
  </si>
  <si>
    <t>速度</t>
    <rPh sb="0" eb="2">
      <t>ソクド</t>
    </rPh>
    <phoneticPr fontId="20"/>
  </si>
  <si>
    <t>リレー</t>
    <phoneticPr fontId="20"/>
  </si>
  <si>
    <t>つま先保護板</t>
    <rPh sb="2" eb="3">
      <t>サキ</t>
    </rPh>
    <rPh sb="3" eb="5">
      <t>ホゴ</t>
    </rPh>
    <rPh sb="5" eb="6">
      <t>イタ</t>
    </rPh>
    <phoneticPr fontId="20"/>
  </si>
  <si>
    <t>特定距離</t>
    <rPh sb="0" eb="2">
      <t>トクテイ</t>
    </rPh>
    <rPh sb="2" eb="4">
      <t>キョリ</t>
    </rPh>
    <phoneticPr fontId="20"/>
  </si>
  <si>
    <t>mm</t>
    <phoneticPr fontId="20"/>
  </si>
  <si>
    <t>昭和</t>
    <rPh sb="0" eb="2">
      <t>ショウワ</t>
    </rPh>
    <phoneticPr fontId="20"/>
  </si>
  <si>
    <t>平成</t>
    <rPh sb="0" eb="2">
      <t>ヘイセイ</t>
    </rPh>
    <phoneticPr fontId="20"/>
  </si>
  <si>
    <t>起動回数</t>
    <rPh sb="0" eb="2">
      <t>キドウ</t>
    </rPh>
    <rPh sb="2" eb="4">
      <t>カイスウ</t>
    </rPh>
    <phoneticPr fontId="20"/>
  </si>
  <si>
    <t>年</t>
    <rPh sb="0" eb="1">
      <t>ネン</t>
    </rPh>
    <phoneticPr fontId="20"/>
  </si>
  <si>
    <t>稼働回数又は経年を確認する。</t>
    <rPh sb="0" eb="2">
      <t>カドウ</t>
    </rPh>
    <rPh sb="2" eb="4">
      <t>カイスウ</t>
    </rPh>
    <rPh sb="4" eb="5">
      <t>マタ</t>
    </rPh>
    <rPh sb="6" eb="8">
      <t>ケイネン</t>
    </rPh>
    <rPh sb="9" eb="11">
      <t>カクニン</t>
    </rPh>
    <phoneticPr fontId="20"/>
  </si>
  <si>
    <t>電磁接触器の経年</t>
    <rPh sb="0" eb="2">
      <t>デンジ</t>
    </rPh>
    <rPh sb="2" eb="4">
      <t>セッショク</t>
    </rPh>
    <rPh sb="4" eb="5">
      <t>キ</t>
    </rPh>
    <rPh sb="6" eb="8">
      <t>ケイネン</t>
    </rPh>
    <phoneticPr fontId="20"/>
  </si>
  <si>
    <t>劣化の状況</t>
    <rPh sb="0" eb="2">
      <t>レッカ</t>
    </rPh>
    <rPh sb="3" eb="5">
      <t>ジョウキョウ</t>
    </rPh>
    <phoneticPr fontId="20"/>
  </si>
  <si>
    <t>経過</t>
    <rPh sb="0" eb="2">
      <t>ケイカ</t>
    </rPh>
    <phoneticPr fontId="20"/>
  </si>
  <si>
    <t>ー</t>
    <phoneticPr fontId="20"/>
  </si>
  <si>
    <t>実測値</t>
    <rPh sb="0" eb="3">
      <t>ジッソクチ</t>
    </rPh>
    <phoneticPr fontId="20"/>
  </si>
  <si>
    <t>ー</t>
    <phoneticPr fontId="20"/>
  </si>
  <si>
    <t>元号</t>
    <rPh sb="0" eb="2">
      <t>ゲンゴウ</t>
    </rPh>
    <phoneticPr fontId="20"/>
  </si>
  <si>
    <t>目視により確認する。</t>
    <rPh sb="0" eb="2">
      <t>モクシ</t>
    </rPh>
    <rPh sb="5" eb="7">
      <t>カクニン</t>
    </rPh>
    <phoneticPr fontId="20"/>
  </si>
  <si>
    <t>目視及び触手により
確認する｡</t>
    <rPh sb="0" eb="2">
      <t>モクシ</t>
    </rPh>
    <rPh sb="2" eb="3">
      <t>オヨ</t>
    </rPh>
    <rPh sb="4" eb="6">
      <t>ショクシュ</t>
    </rPh>
    <rPh sb="10" eb="12">
      <t>カクニン</t>
    </rPh>
    <phoneticPr fontId="20"/>
  </si>
  <si>
    <t>万回</t>
    <rPh sb="0" eb="2">
      <t>マンカイ</t>
    </rPh>
    <phoneticPr fontId="20"/>
  </si>
  <si>
    <r>
      <rPr>
        <sz val="9"/>
        <rFont val="ＭＳ Ｐゴシック"/>
        <family val="3"/>
        <charset val="128"/>
      </rPr>
      <t>型式が、大臣認定番号を受けたものと異なること。　</t>
    </r>
    <r>
      <rPr>
        <sz val="8"/>
        <rFont val="ＭＳ Ｐゴシック"/>
        <family val="3"/>
        <charset val="128"/>
      </rPr>
      <t>　　　　　　　　　　　　　</t>
    </r>
    <rPh sb="0" eb="2">
      <t>カタシキ</t>
    </rPh>
    <rPh sb="4" eb="6">
      <t>ダイジン</t>
    </rPh>
    <rPh sb="6" eb="8">
      <t>ニンテイ</t>
    </rPh>
    <rPh sb="8" eb="10">
      <t>バンゴウ</t>
    </rPh>
    <rPh sb="11" eb="12">
      <t>ウ</t>
    </rPh>
    <rPh sb="17" eb="18">
      <t>コト</t>
    </rPh>
    <phoneticPr fontId="20"/>
  </si>
  <si>
    <t>型式</t>
    <rPh sb="0" eb="2">
      <t>カタシキ</t>
    </rPh>
    <phoneticPr fontId="20"/>
  </si>
  <si>
    <t>・取り付けが強固でないこと。</t>
    <phoneticPr fontId="20"/>
  </si>
  <si>
    <t>・著しい変形、破損、錆、腐食があること。</t>
    <phoneticPr fontId="20"/>
  </si>
  <si>
    <t>S1,S2:</t>
    <phoneticPr fontId="20"/>
  </si>
  <si>
    <t>作動の状況</t>
    <rPh sb="0" eb="2">
      <t>サドウ</t>
    </rPh>
    <rPh sb="3" eb="5">
      <t>ジョウキョウ</t>
    </rPh>
    <phoneticPr fontId="20"/>
  </si>
  <si>
    <t>測定値</t>
    <rPh sb="0" eb="3">
      <t>ソクテイチ</t>
    </rPh>
    <phoneticPr fontId="20"/>
  </si>
  <si>
    <t>ー</t>
    <phoneticPr fontId="20"/>
  </si>
  <si>
    <t>(1)</t>
    <phoneticPr fontId="20"/>
  </si>
  <si>
    <t>制御盤型式</t>
    <rPh sb="0" eb="3">
      <t>セイギョバン</t>
    </rPh>
    <rPh sb="3" eb="5">
      <t>カタシキ</t>
    </rPh>
    <phoneticPr fontId="20"/>
  </si>
  <si>
    <t>目視により確認する。</t>
    <rPh sb="0" eb="2">
      <t>モクシ</t>
    </rPh>
    <rPh sb="5" eb="7">
      <t>カクニン</t>
    </rPh>
    <phoneticPr fontId="20"/>
  </si>
  <si>
    <t>型式が、大臣認定を受けたものと異なること。</t>
    <rPh sb="0" eb="2">
      <t>カタシキ</t>
    </rPh>
    <rPh sb="4" eb="6">
      <t>ダイジン</t>
    </rPh>
    <rPh sb="6" eb="8">
      <t>ニンテイ</t>
    </rPh>
    <rPh sb="9" eb="10">
      <t>ウ</t>
    </rPh>
    <rPh sb="15" eb="16">
      <t>コト</t>
    </rPh>
    <phoneticPr fontId="20"/>
  </si>
  <si>
    <t>ー</t>
    <phoneticPr fontId="20"/>
  </si>
  <si>
    <t>(3)</t>
    <phoneticPr fontId="20"/>
  </si>
  <si>
    <t>(9)</t>
    <phoneticPr fontId="20"/>
  </si>
  <si>
    <t>part no.</t>
    <phoneticPr fontId="20"/>
  </si>
  <si>
    <t>ENNNUN-2245</t>
    <phoneticPr fontId="20"/>
  </si>
  <si>
    <t>HSV-EL1-501</t>
    <phoneticPr fontId="20"/>
  </si>
  <si>
    <t>逆止弁型式</t>
    <rPh sb="0" eb="3">
      <t>ギャクシベン</t>
    </rPh>
    <rPh sb="3" eb="5">
      <t>カタシキ</t>
    </rPh>
    <phoneticPr fontId="20"/>
  </si>
  <si>
    <t>EL1-50</t>
    <phoneticPr fontId="20"/>
  </si>
  <si>
    <t>HDSUCM-002</t>
    <phoneticPr fontId="20"/>
  </si>
  <si>
    <t>S1,S2,VC1</t>
    <phoneticPr fontId="20"/>
  </si>
  <si>
    <t>±75</t>
    <phoneticPr fontId="20"/>
  </si>
  <si>
    <t>UCMP盤  型式</t>
    <rPh sb="4" eb="5">
      <t>バン</t>
    </rPh>
    <rPh sb="7" eb="9">
      <t>カタシキ</t>
    </rPh>
    <phoneticPr fontId="20"/>
  </si>
  <si>
    <t>EL1-65</t>
    <phoneticPr fontId="20"/>
  </si>
  <si>
    <t>ENNNUN-2247</t>
    <phoneticPr fontId="20"/>
  </si>
  <si>
    <t>HSV-EL1-651</t>
    <phoneticPr fontId="20"/>
  </si>
  <si>
    <t>別置型</t>
    <rPh sb="0" eb="1">
      <t>ベツ</t>
    </rPh>
    <rPh sb="1" eb="2">
      <t>オ</t>
    </rPh>
    <rPh sb="2" eb="3">
      <t>ガタ</t>
    </rPh>
    <phoneticPr fontId="20"/>
  </si>
  <si>
    <t>HDSUCM-002-1A</t>
    <phoneticPr fontId="20"/>
  </si>
  <si>
    <t>HDSUCM-002-1B</t>
    <phoneticPr fontId="20"/>
  </si>
  <si>
    <t>UCMP盤</t>
    <rPh sb="4" eb="5">
      <t>バン</t>
    </rPh>
    <phoneticPr fontId="20"/>
  </si>
  <si>
    <t>電源操作盤</t>
    <rPh sb="0" eb="2">
      <t>デンゲン</t>
    </rPh>
    <rPh sb="2" eb="5">
      <t>ソウサバン</t>
    </rPh>
    <phoneticPr fontId="20"/>
  </si>
  <si>
    <t>縦型</t>
    <rPh sb="0" eb="1">
      <t>タテ</t>
    </rPh>
    <rPh sb="1" eb="2">
      <t>カタ</t>
    </rPh>
    <phoneticPr fontId="20"/>
  </si>
  <si>
    <t>横型</t>
    <rPh sb="0" eb="1">
      <t>ヨコ</t>
    </rPh>
    <rPh sb="1" eb="2">
      <t>カタ</t>
    </rPh>
    <phoneticPr fontId="20"/>
  </si>
  <si>
    <t>HDSUCM-002A-1A</t>
    <phoneticPr fontId="20"/>
  </si>
  <si>
    <t>HDSUCM-002A-2A</t>
    <phoneticPr fontId="20"/>
  </si>
  <si>
    <t>HDSUCM-002A-1B</t>
    <phoneticPr fontId="20"/>
  </si>
  <si>
    <t>HDSUCM-002A-2B</t>
    <phoneticPr fontId="20"/>
  </si>
  <si>
    <t>UCMP制御盤</t>
    <rPh sb="4" eb="7">
      <t>セイギョバン</t>
    </rPh>
    <phoneticPr fontId="20"/>
  </si>
  <si>
    <t>：</t>
    <phoneticPr fontId="20"/>
  </si>
  <si>
    <t>電動機容量</t>
    <rPh sb="0" eb="3">
      <t>デンドウキ</t>
    </rPh>
    <rPh sb="3" eb="5">
      <t>ヨウリョウ</t>
    </rPh>
    <phoneticPr fontId="20"/>
  </si>
  <si>
    <t>別置（二分割）型</t>
    <rPh sb="0" eb="1">
      <t>ベツ</t>
    </rPh>
    <rPh sb="1" eb="2">
      <t>オ</t>
    </rPh>
    <rPh sb="3" eb="6">
      <t>ニブンカツ</t>
    </rPh>
    <rPh sb="7" eb="8">
      <t>カタ</t>
    </rPh>
    <phoneticPr fontId="20"/>
  </si>
  <si>
    <t>向き</t>
    <rPh sb="0" eb="1">
      <t>ム</t>
    </rPh>
    <phoneticPr fontId="20"/>
  </si>
  <si>
    <t>判定</t>
    <rPh sb="0" eb="2">
      <t>ハンテイ</t>
    </rPh>
    <phoneticPr fontId="20"/>
  </si>
  <si>
    <t>油漏れの状況</t>
    <rPh sb="0" eb="1">
      <t>アブラ</t>
    </rPh>
    <rPh sb="1" eb="2">
      <t>モ</t>
    </rPh>
    <rPh sb="4" eb="6">
      <t>ジョウキョウ</t>
    </rPh>
    <phoneticPr fontId="20"/>
  </si>
  <si>
    <t>油が漏れていること。</t>
    <rPh sb="0" eb="1">
      <t>アブラ</t>
    </rPh>
    <rPh sb="2" eb="3">
      <t>モ</t>
    </rPh>
    <phoneticPr fontId="20"/>
  </si>
  <si>
    <t>健全性の監視</t>
    <rPh sb="0" eb="3">
      <t>ケンゼンセイ</t>
    </rPh>
    <rPh sb="4" eb="6">
      <t>カンシ</t>
    </rPh>
    <phoneticPr fontId="20"/>
  </si>
  <si>
    <t>電磁式逆止弁のみでかごを10分間保持し、かごの沈下が規定値以下であることを確認する。</t>
    <rPh sb="0" eb="2">
      <t>デンジ</t>
    </rPh>
    <rPh sb="2" eb="3">
      <t>シキ</t>
    </rPh>
    <rPh sb="3" eb="6">
      <t>ギャクシベン</t>
    </rPh>
    <rPh sb="14" eb="16">
      <t>フンカン</t>
    </rPh>
    <rPh sb="16" eb="18">
      <t>ホジ</t>
    </rPh>
    <rPh sb="23" eb="25">
      <t>チンカ</t>
    </rPh>
    <rPh sb="26" eb="29">
      <t>キテイチ</t>
    </rPh>
    <rPh sb="29" eb="31">
      <t>イカ</t>
    </rPh>
    <rPh sb="37" eb="39">
      <t>カクニン</t>
    </rPh>
    <phoneticPr fontId="20"/>
  </si>
  <si>
    <t>沈下量</t>
    <rPh sb="0" eb="2">
      <t>チンカ</t>
    </rPh>
    <rPh sb="2" eb="3">
      <t>リョウ</t>
    </rPh>
    <phoneticPr fontId="20"/>
  </si>
  <si>
    <t>(2)</t>
    <phoneticPr fontId="20"/>
  </si>
  <si>
    <t>各接触器が規定回数及び10年を経過していること。</t>
    <rPh sb="0" eb="1">
      <t>カク</t>
    </rPh>
    <rPh sb="1" eb="3">
      <t>セッショク</t>
    </rPh>
    <rPh sb="3" eb="4">
      <t>キ</t>
    </rPh>
    <rPh sb="5" eb="7">
      <t>キテイ</t>
    </rPh>
    <rPh sb="7" eb="9">
      <t>カイスウ</t>
    </rPh>
    <rPh sb="9" eb="10">
      <t>オヨ</t>
    </rPh>
    <rPh sb="13" eb="14">
      <t>ネン</t>
    </rPh>
    <rPh sb="15" eb="17">
      <t>ケイカ</t>
    </rPh>
    <phoneticPr fontId="20"/>
  </si>
  <si>
    <t>VC1</t>
    <phoneticPr fontId="20"/>
  </si>
  <si>
    <t>VC1:</t>
    <phoneticPr fontId="20"/>
  </si>
  <si>
    <t>5.5以下</t>
    <rPh sb="3" eb="5">
      <t>イカ</t>
    </rPh>
    <phoneticPr fontId="20"/>
  </si>
  <si>
    <t>回数</t>
    <rPh sb="0" eb="2">
      <t>カイスウ</t>
    </rPh>
    <phoneticPr fontId="20"/>
  </si>
  <si>
    <t>S1:</t>
    <phoneticPr fontId="20"/>
  </si>
  <si>
    <t>S2:</t>
    <phoneticPr fontId="20"/>
  </si>
  <si>
    <t>S1</t>
    <phoneticPr fontId="20"/>
  </si>
  <si>
    <t>S2</t>
    <phoneticPr fontId="20"/>
  </si>
  <si>
    <t>総合</t>
    <rPh sb="0" eb="2">
      <t>ソウゴウ</t>
    </rPh>
    <phoneticPr fontId="20"/>
  </si>
  <si>
    <t>動作位置</t>
    <rPh sb="0" eb="2">
      <t>ドウサ</t>
    </rPh>
    <rPh sb="2" eb="4">
      <t>イチ</t>
    </rPh>
    <phoneticPr fontId="20"/>
  </si>
  <si>
    <t>健全性の監視の状況</t>
    <rPh sb="0" eb="3">
      <t>ケンゼンセイ</t>
    </rPh>
    <rPh sb="4" eb="6">
      <t>カンシ</t>
    </rPh>
    <rPh sb="7" eb="9">
      <t>ジョウキョウ</t>
    </rPh>
    <phoneticPr fontId="20"/>
  </si>
  <si>
    <t>2個の内、片方のみを作動させる。</t>
    <rPh sb="1" eb="2">
      <t>コ</t>
    </rPh>
    <rPh sb="3" eb="4">
      <t>ウチ</t>
    </rPh>
    <rPh sb="5" eb="7">
      <t>カタホウ</t>
    </rPh>
    <rPh sb="10" eb="12">
      <t>サドウ</t>
    </rPh>
    <phoneticPr fontId="20"/>
  </si>
  <si>
    <t>5回動作させて異常信号が出ないこと。</t>
    <rPh sb="1" eb="2">
      <t>カイ</t>
    </rPh>
    <rPh sb="2" eb="4">
      <t>ドウサ</t>
    </rPh>
    <rPh sb="7" eb="9">
      <t>イジョウ</t>
    </rPh>
    <rPh sb="9" eb="11">
      <t>シンゴウ</t>
    </rPh>
    <rPh sb="12" eb="13">
      <t>デ</t>
    </rPh>
    <phoneticPr fontId="20"/>
  </si>
  <si>
    <t>上げ戸、下げ戸又は上下戸</t>
    <rPh sb="0" eb="1">
      <t>ア</t>
    </rPh>
    <rPh sb="2" eb="3">
      <t>ト</t>
    </rPh>
    <rPh sb="4" eb="5">
      <t>サ</t>
    </rPh>
    <rPh sb="6" eb="7">
      <t>ト</t>
    </rPh>
    <rPh sb="7" eb="8">
      <t>マタ</t>
    </rPh>
    <rPh sb="9" eb="11">
      <t>ジョウゲ</t>
    </rPh>
    <rPh sb="11" eb="12">
      <t>ト</t>
    </rPh>
    <phoneticPr fontId="20"/>
  </si>
  <si>
    <t>作動の確認</t>
    <rPh sb="0" eb="2">
      <t>サドウ</t>
    </rPh>
    <rPh sb="3" eb="5">
      <t>カクニン</t>
    </rPh>
    <phoneticPr fontId="20"/>
  </si>
  <si>
    <t>・特定距離感知装置が感知しないこと</t>
    <rPh sb="1" eb="3">
      <t>トクテイ</t>
    </rPh>
    <rPh sb="3" eb="5">
      <t>キョリ</t>
    </rPh>
    <rPh sb="5" eb="7">
      <t>カンチ</t>
    </rPh>
    <rPh sb="7" eb="9">
      <t>ソウチ</t>
    </rPh>
    <rPh sb="10" eb="12">
      <t>カンチ</t>
    </rPh>
    <phoneticPr fontId="20"/>
  </si>
  <si>
    <t>・規定距離以内に制止しないこと。</t>
    <rPh sb="1" eb="3">
      <t>キテイ</t>
    </rPh>
    <rPh sb="3" eb="5">
      <t>キョリ</t>
    </rPh>
    <rPh sb="5" eb="7">
      <t>イナイ</t>
    </rPh>
    <rPh sb="8" eb="10">
      <t>セイシ</t>
    </rPh>
    <phoneticPr fontId="20"/>
  </si>
  <si>
    <t>・制止距離の年次変化量が著しいこと。（前回の制動距離の70%以下、又は140%以上）</t>
    <rPh sb="1" eb="3">
      <t>セイシ</t>
    </rPh>
    <rPh sb="3" eb="5">
      <t>キョリ</t>
    </rPh>
    <rPh sb="6" eb="8">
      <t>ネンジ</t>
    </rPh>
    <rPh sb="8" eb="10">
      <t>ヘンカ</t>
    </rPh>
    <rPh sb="10" eb="11">
      <t>リョウ</t>
    </rPh>
    <rPh sb="12" eb="13">
      <t>イチジル</t>
    </rPh>
    <rPh sb="19" eb="21">
      <t>ゼンカイ</t>
    </rPh>
    <rPh sb="22" eb="24">
      <t>セイドウ</t>
    </rPh>
    <rPh sb="24" eb="26">
      <t>キョリ</t>
    </rPh>
    <rPh sb="30" eb="32">
      <t>イカ</t>
    </rPh>
    <rPh sb="33" eb="34">
      <t>マタ</t>
    </rPh>
    <rPh sb="39" eb="41">
      <t>イジョウ</t>
    </rPh>
    <phoneticPr fontId="20"/>
  </si>
  <si>
    <t>制止距離に年次変化量を加えて予想した次回の制止距離が規定値を超えること</t>
    <rPh sb="0" eb="2">
      <t>セイシ</t>
    </rPh>
    <rPh sb="2" eb="4">
      <t>キョリ</t>
    </rPh>
    <rPh sb="5" eb="7">
      <t>ネンジ</t>
    </rPh>
    <rPh sb="7" eb="9">
      <t>ヘンカ</t>
    </rPh>
    <rPh sb="9" eb="10">
      <t>リョウ</t>
    </rPh>
    <rPh sb="11" eb="12">
      <t>クワ</t>
    </rPh>
    <rPh sb="14" eb="16">
      <t>ヨソウ</t>
    </rPh>
    <rPh sb="18" eb="20">
      <t>ジカイ</t>
    </rPh>
    <rPh sb="21" eb="23">
      <t>セイシ</t>
    </rPh>
    <rPh sb="23" eb="25">
      <t>キョリ</t>
    </rPh>
    <rPh sb="26" eb="29">
      <t>キテイチ</t>
    </rPh>
    <rPh sb="30" eb="31">
      <t>コ</t>
    </rPh>
    <phoneticPr fontId="20"/>
  </si>
  <si>
    <t>前回：</t>
    <rPh sb="0" eb="2">
      <t>ゼンカイ</t>
    </rPh>
    <phoneticPr fontId="20"/>
  </si>
  <si>
    <t>VC2:</t>
    <phoneticPr fontId="20"/>
  </si>
  <si>
    <t>VC2</t>
    <phoneticPr fontId="20"/>
  </si>
  <si>
    <t>各測定値を記入すると自動で判定する。</t>
    <rPh sb="0" eb="1">
      <t>カク</t>
    </rPh>
    <rPh sb="1" eb="4">
      <t>ソクテイチ</t>
    </rPh>
    <rPh sb="5" eb="7">
      <t>キニュウ</t>
    </rPh>
    <rPh sb="10" eb="12">
      <t>ジドウ</t>
    </rPh>
    <rPh sb="13" eb="15">
      <t>ハンテイ</t>
    </rPh>
    <phoneticPr fontId="20"/>
  </si>
  <si>
    <t>その他</t>
    <rPh sb="2" eb="3">
      <t>タ</t>
    </rPh>
    <phoneticPr fontId="20"/>
  </si>
  <si>
    <t>乗場戸付近及びかご内表示板（座面高さ規制）</t>
    <rPh sb="0" eb="2">
      <t>ノリバ</t>
    </rPh>
    <rPh sb="2" eb="3">
      <t>ト</t>
    </rPh>
    <rPh sb="3" eb="5">
      <t>フキン</t>
    </rPh>
    <rPh sb="5" eb="6">
      <t>オヨ</t>
    </rPh>
    <rPh sb="9" eb="10">
      <t>ナイ</t>
    </rPh>
    <rPh sb="10" eb="13">
      <t>ヒョウジバン</t>
    </rPh>
    <rPh sb="14" eb="16">
      <t>ザメン</t>
    </rPh>
    <rPh sb="16" eb="17">
      <t>タカ</t>
    </rPh>
    <rPh sb="18" eb="20">
      <t>キセイ</t>
    </rPh>
    <phoneticPr fontId="20"/>
  </si>
  <si>
    <t>・表示板がないこと。</t>
    <rPh sb="1" eb="4">
      <t>ヒョウジバン</t>
    </rPh>
    <phoneticPr fontId="20"/>
  </si>
  <si>
    <t>ー</t>
    <phoneticPr fontId="20"/>
  </si>
  <si>
    <t>検査対象外項目</t>
    <rPh sb="0" eb="2">
      <t>ケンサ</t>
    </rPh>
    <rPh sb="2" eb="4">
      <t>タイショウ</t>
    </rPh>
    <rPh sb="4" eb="5">
      <t>ガイ</t>
    </rPh>
    <rPh sb="5" eb="7">
      <t>コウモク</t>
    </rPh>
    <phoneticPr fontId="20"/>
  </si>
  <si>
    <t>規定値</t>
    <rPh sb="0" eb="3">
      <t>キテイチ</t>
    </rPh>
    <phoneticPr fontId="20"/>
  </si>
  <si>
    <t>駆動方式</t>
    <rPh sb="0" eb="2">
      <t>クドウ</t>
    </rPh>
    <rPh sb="2" eb="4">
      <t>ホウシキ</t>
    </rPh>
    <phoneticPr fontId="20"/>
  </si>
  <si>
    <t>C1,C2,ローディング</t>
    <phoneticPr fontId="20"/>
  </si>
  <si>
    <t>定格速度</t>
    <rPh sb="0" eb="2">
      <t>テイカク</t>
    </rPh>
    <rPh sb="2" eb="4">
      <t>ソクド</t>
    </rPh>
    <phoneticPr fontId="20"/>
  </si>
  <si>
    <t>積載質量</t>
    <rPh sb="0" eb="2">
      <t>セキサイ</t>
    </rPh>
    <rPh sb="2" eb="4">
      <t>シツリョウ</t>
    </rPh>
    <phoneticPr fontId="20"/>
  </si>
  <si>
    <t>備考</t>
    <rPh sb="0" eb="2">
      <t>ビコウ</t>
    </rPh>
    <phoneticPr fontId="20"/>
  </si>
  <si>
    <t>直接式</t>
    <rPh sb="0" eb="2">
      <t>チョクセツ</t>
    </rPh>
    <rPh sb="2" eb="3">
      <t>シキ</t>
    </rPh>
    <phoneticPr fontId="20"/>
  </si>
  <si>
    <t>間接式</t>
    <rPh sb="0" eb="2">
      <t>カンセツ</t>
    </rPh>
    <rPh sb="2" eb="3">
      <t>シキ</t>
    </rPh>
    <phoneticPr fontId="20"/>
  </si>
  <si>
    <t>20超-30</t>
    <rPh sb="2" eb="3">
      <t>コ</t>
    </rPh>
    <phoneticPr fontId="20"/>
  </si>
  <si>
    <t>30超-45</t>
    <rPh sb="2" eb="3">
      <t>コ</t>
    </rPh>
    <phoneticPr fontId="20"/>
  </si>
  <si>
    <t>10-20</t>
    <phoneticPr fontId="20"/>
  </si>
  <si>
    <t>45超-60</t>
    <rPh sb="2" eb="3">
      <t>コ</t>
    </rPh>
    <phoneticPr fontId="20"/>
  </si>
  <si>
    <t>300-1500</t>
    <phoneticPr fontId="20"/>
  </si>
  <si>
    <t>300-800</t>
    <phoneticPr fontId="20"/>
  </si>
  <si>
    <t>1500-4000</t>
    <phoneticPr fontId="20"/>
  </si>
  <si>
    <t>1500-2600</t>
    <phoneticPr fontId="20"/>
  </si>
  <si>
    <t>荷物用のみ適用</t>
    <rPh sb="0" eb="3">
      <t>ニモツヨウ</t>
    </rPh>
    <rPh sb="5" eb="7">
      <t>テキヨウ</t>
    </rPh>
    <phoneticPr fontId="20"/>
  </si>
  <si>
    <t>30m/min以下で1:2と1:4の場合は最大積載2000kg</t>
    <rPh sb="7" eb="9">
      <t>イカ</t>
    </rPh>
    <rPh sb="18" eb="20">
      <t>バアイ</t>
    </rPh>
    <rPh sb="21" eb="23">
      <t>サイダイ</t>
    </rPh>
    <rPh sb="23" eb="25">
      <t>セキサイ</t>
    </rPh>
    <phoneticPr fontId="20"/>
  </si>
  <si>
    <t>荷物用で2:4の場合のみ適用</t>
    <rPh sb="0" eb="3">
      <t>ニモツヨウ</t>
    </rPh>
    <rPh sb="8" eb="10">
      <t>バアイ</t>
    </rPh>
    <rPh sb="12" eb="14">
      <t>テキヨウ</t>
    </rPh>
    <phoneticPr fontId="20"/>
  </si>
  <si>
    <t>計算式</t>
    <rPh sb="0" eb="3">
      <t>ケイサンシキ</t>
    </rPh>
    <phoneticPr fontId="20"/>
  </si>
  <si>
    <t>60mpm</t>
    <phoneticPr fontId="20"/>
  </si>
  <si>
    <t>45mpm</t>
    <phoneticPr fontId="20"/>
  </si>
  <si>
    <t>30mpm</t>
    <phoneticPr fontId="20"/>
  </si>
  <si>
    <t>20mpm</t>
    <phoneticPr fontId="20"/>
  </si>
  <si>
    <t>y=(0.0006868X2-0.05541X+135.4)*(0.02P+0.93)*1.35</t>
    <phoneticPr fontId="20"/>
  </si>
  <si>
    <t>y=(0.0004581X2-0.03702X+90.26)*(0.02P+0.93)*1.35</t>
    <phoneticPr fontId="20"/>
  </si>
  <si>
    <t>y=(0.001373X2-0.11029X+270.7)*(0.02P+0.93)*1.35</t>
    <phoneticPr fontId="20"/>
  </si>
  <si>
    <t>y=(0.001029X2-0.08219X+202.9)*(0.02P+0.93)*1.35</t>
    <phoneticPr fontId="20"/>
  </si>
  <si>
    <t>m/min</t>
    <phoneticPr fontId="20"/>
  </si>
  <si>
    <t>300-3300</t>
    <phoneticPr fontId="20"/>
  </si>
  <si>
    <t>300-2600</t>
    <phoneticPr fontId="20"/>
  </si>
  <si>
    <t>300-1300</t>
    <phoneticPr fontId="20"/>
  </si>
  <si>
    <t>10-20</t>
    <phoneticPr fontId="20"/>
  </si>
  <si>
    <t>300-2200</t>
    <phoneticPr fontId="20"/>
  </si>
  <si>
    <t>1500-2200</t>
    <phoneticPr fontId="20"/>
  </si>
  <si>
    <t>300-4000</t>
    <phoneticPr fontId="20"/>
  </si>
  <si>
    <t>1500-3300</t>
    <phoneticPr fontId="20"/>
  </si>
  <si>
    <t>流量(X)</t>
    <rPh sb="0" eb="2">
      <t>リュウリョウ</t>
    </rPh>
    <phoneticPr fontId="20"/>
  </si>
  <si>
    <t>油圧(P)</t>
    <rPh sb="0" eb="2">
      <t>ユアツ</t>
    </rPh>
    <phoneticPr fontId="20"/>
  </si>
  <si>
    <t>X (l/min)</t>
    <phoneticPr fontId="20"/>
  </si>
  <si>
    <t>P (MPa)</t>
    <phoneticPr fontId="20"/>
  </si>
  <si>
    <t>起動回数が1,000万回を超えていること、又は設置後10年を経過していること。</t>
    <rPh sb="0" eb="2">
      <t>キドウ</t>
    </rPh>
    <rPh sb="2" eb="4">
      <t>カイスウ</t>
    </rPh>
    <rPh sb="10" eb="12">
      <t>マンカイ</t>
    </rPh>
    <rPh sb="13" eb="14">
      <t>コ</t>
    </rPh>
    <rPh sb="21" eb="22">
      <t>マタ</t>
    </rPh>
    <rPh sb="23" eb="25">
      <t>セッチ</t>
    </rPh>
    <rPh sb="25" eb="26">
      <t>ゴ</t>
    </rPh>
    <rPh sb="28" eb="29">
      <t>ネン</t>
    </rPh>
    <rPh sb="30" eb="32">
      <t>ケイカ</t>
    </rPh>
    <phoneticPr fontId="20"/>
  </si>
  <si>
    <t>経年</t>
    <rPh sb="0" eb="2">
      <t>ケイネン</t>
    </rPh>
    <phoneticPr fontId="20"/>
  </si>
  <si>
    <t>基準</t>
    <rPh sb="0" eb="2">
      <t>キジュン</t>
    </rPh>
    <phoneticPr fontId="20"/>
  </si>
  <si>
    <t>(5)</t>
    <phoneticPr fontId="20"/>
  </si>
  <si>
    <t>(6)</t>
    <phoneticPr fontId="20"/>
  </si>
  <si>
    <t>(7)</t>
    <phoneticPr fontId="20"/>
  </si>
  <si>
    <t>(8)</t>
    <phoneticPr fontId="20"/>
  </si>
  <si>
    <t>・表示板の文字が判読できないこと。</t>
    <phoneticPr fontId="20"/>
  </si>
  <si>
    <t>逆止弁</t>
    <rPh sb="0" eb="3">
      <t>ギャクシベン</t>
    </rPh>
    <phoneticPr fontId="20"/>
  </si>
  <si>
    <t>圧力配管</t>
    <rPh sb="0" eb="2">
      <t>アツリョク</t>
    </rPh>
    <rPh sb="2" eb="4">
      <t>ハイカン</t>
    </rPh>
    <phoneticPr fontId="20"/>
  </si>
  <si>
    <t>施錠装置</t>
    <rPh sb="0" eb="2">
      <t>セジョウ</t>
    </rPh>
    <rPh sb="2" eb="4">
      <t>ソウチ</t>
    </rPh>
    <phoneticPr fontId="20"/>
  </si>
  <si>
    <t>別記第二号　1-(14)　と同一</t>
    <rPh sb="0" eb="2">
      <t>ベッキ</t>
    </rPh>
    <rPh sb="2" eb="3">
      <t>ダイ</t>
    </rPh>
    <rPh sb="3" eb="5">
      <t>ニゴウ</t>
    </rPh>
    <rPh sb="14" eb="16">
      <t>ドウイツ</t>
    </rPh>
    <phoneticPr fontId="20"/>
  </si>
  <si>
    <t>別記第二号　1-(19)　と同一</t>
    <rPh sb="0" eb="2">
      <t>ベッキ</t>
    </rPh>
    <rPh sb="2" eb="3">
      <t>ダイ</t>
    </rPh>
    <rPh sb="3" eb="5">
      <t>ニゴウ</t>
    </rPh>
    <rPh sb="14" eb="16">
      <t>ドウイツ</t>
    </rPh>
    <phoneticPr fontId="20"/>
  </si>
  <si>
    <t>別記第二号　2-(1)　と同一</t>
    <rPh sb="0" eb="2">
      <t>ベッキ</t>
    </rPh>
    <rPh sb="2" eb="3">
      <t>ダイ</t>
    </rPh>
    <rPh sb="3" eb="5">
      <t>ニゴウ</t>
    </rPh>
    <rPh sb="13" eb="15">
      <t>ドウイツ</t>
    </rPh>
    <phoneticPr fontId="20"/>
  </si>
  <si>
    <t>別記第二号　3-(3)　と同一</t>
    <rPh sb="0" eb="2">
      <t>ベッキ</t>
    </rPh>
    <rPh sb="2" eb="3">
      <t>ダイ</t>
    </rPh>
    <rPh sb="3" eb="5">
      <t>ニゴウ</t>
    </rPh>
    <rPh sb="13" eb="15">
      <t>ドウイツ</t>
    </rPh>
    <phoneticPr fontId="20"/>
  </si>
  <si>
    <t>別記第二号　4-(13)　と同一</t>
    <rPh sb="0" eb="2">
      <t>ベッキ</t>
    </rPh>
    <rPh sb="2" eb="3">
      <t>ダイ</t>
    </rPh>
    <rPh sb="3" eb="5">
      <t>ニゴウ</t>
    </rPh>
    <rPh sb="14" eb="16">
      <t>ドウイツ</t>
    </rPh>
    <phoneticPr fontId="20"/>
  </si>
  <si>
    <t>mm</t>
    <phoneticPr fontId="20"/>
  </si>
  <si>
    <t>プログラム型式</t>
    <rPh sb="5" eb="7">
      <t>カタシキ</t>
    </rPh>
    <phoneticPr fontId="20"/>
  </si>
  <si>
    <t>手動で判定</t>
    <rPh sb="0" eb="2">
      <t>シュドウ</t>
    </rPh>
    <rPh sb="3" eb="5">
      <t>ハンテイ</t>
    </rPh>
    <phoneticPr fontId="20"/>
  </si>
  <si>
    <t>測定値を入力すると自動で判定</t>
    <rPh sb="0" eb="3">
      <t>ソクテイチ</t>
    </rPh>
    <rPh sb="4" eb="6">
      <t>ニュウリョク</t>
    </rPh>
    <rPh sb="9" eb="11">
      <t>ジドウ</t>
    </rPh>
    <rPh sb="12" eb="14">
      <t>ハンテイ</t>
    </rPh>
    <phoneticPr fontId="20"/>
  </si>
  <si>
    <t>結果を選択すると自動で判定</t>
    <rPh sb="0" eb="2">
      <t>ケッカ</t>
    </rPh>
    <rPh sb="3" eb="5">
      <t>センタク</t>
    </rPh>
    <rPh sb="8" eb="10">
      <t>ジドウ</t>
    </rPh>
    <rPh sb="11" eb="13">
      <t>ハンテイ</t>
    </rPh>
    <phoneticPr fontId="20"/>
  </si>
  <si>
    <t>型式を選択すると自動で判定</t>
    <rPh sb="0" eb="2">
      <t>カタシキ</t>
    </rPh>
    <rPh sb="3" eb="5">
      <t>センタク</t>
    </rPh>
    <rPh sb="8" eb="10">
      <t>ジドウ</t>
    </rPh>
    <rPh sb="11" eb="13">
      <t>ハンテイ</t>
    </rPh>
    <phoneticPr fontId="20"/>
  </si>
  <si>
    <t>起動回数及び経年を入力すると自動で判定</t>
    <rPh sb="0" eb="2">
      <t>キドウ</t>
    </rPh>
    <rPh sb="2" eb="4">
      <t>カイスウ</t>
    </rPh>
    <rPh sb="4" eb="5">
      <t>オヨ</t>
    </rPh>
    <rPh sb="6" eb="8">
      <t>ケイネン</t>
    </rPh>
    <rPh sb="9" eb="11">
      <t>ニュウリョク</t>
    </rPh>
    <rPh sb="14" eb="16">
      <t>ジドウ</t>
    </rPh>
    <rPh sb="17" eb="19">
      <t>ハンテイ</t>
    </rPh>
    <phoneticPr fontId="20"/>
  </si>
  <si>
    <t>動作位置を入力すると自動で判定</t>
    <rPh sb="0" eb="2">
      <t>ドウサ</t>
    </rPh>
    <rPh sb="2" eb="4">
      <t>イチ</t>
    </rPh>
    <rPh sb="5" eb="7">
      <t>ニュウリョク</t>
    </rPh>
    <rPh sb="10" eb="12">
      <t>ジドウ</t>
    </rPh>
    <rPh sb="13" eb="15">
      <t>ハンテイ</t>
    </rPh>
    <phoneticPr fontId="20"/>
  </si>
  <si>
    <t>実測値を入力すると自動で判定</t>
    <rPh sb="0" eb="3">
      <t>ジッソクチ</t>
    </rPh>
    <rPh sb="4" eb="6">
      <t>ニュウリョク</t>
    </rPh>
    <rPh sb="9" eb="11">
      <t>ジドウ</t>
    </rPh>
    <rPh sb="12" eb="14">
      <t>ハンテイ</t>
    </rPh>
    <phoneticPr fontId="20"/>
  </si>
  <si>
    <t>目視にて確認した表示を入力すると自動で判定</t>
    <rPh sb="0" eb="2">
      <t>モクシ</t>
    </rPh>
    <rPh sb="4" eb="6">
      <t>カクニン</t>
    </rPh>
    <rPh sb="8" eb="10">
      <t>ヒョウジ</t>
    </rPh>
    <rPh sb="11" eb="13">
      <t>ニュウリョク</t>
    </rPh>
    <rPh sb="16" eb="18">
      <t>ジドウ</t>
    </rPh>
    <rPh sb="19" eb="21">
      <t>ハンテイ</t>
    </rPh>
    <phoneticPr fontId="20"/>
  </si>
  <si>
    <t>測定値を選択すると自動で判定</t>
    <rPh sb="0" eb="3">
      <t>ソクテイチ</t>
    </rPh>
    <rPh sb="4" eb="6">
      <t>センタク</t>
    </rPh>
    <rPh sb="9" eb="11">
      <t>ジドウ</t>
    </rPh>
    <rPh sb="12" eb="14">
      <t>ハンテイ</t>
    </rPh>
    <phoneticPr fontId="20"/>
  </si>
  <si>
    <t>有</t>
    <rPh sb="0" eb="1">
      <t>アリ</t>
    </rPh>
    <phoneticPr fontId="20"/>
  </si>
  <si>
    <t>無</t>
    <rPh sb="0" eb="1">
      <t>ナ</t>
    </rPh>
    <phoneticPr fontId="20"/>
  </si>
  <si>
    <t>各リレーの起動回数及び経年を入力すると自動で判定 。Ｖｃ２は使用していない場合も有るので、有無を選択し、無い場合回数/年は未記入</t>
    <rPh sb="0" eb="1">
      <t>カク</t>
    </rPh>
    <rPh sb="5" eb="7">
      <t>キドウ</t>
    </rPh>
    <rPh sb="7" eb="9">
      <t>カイスウ</t>
    </rPh>
    <rPh sb="9" eb="10">
      <t>オヨ</t>
    </rPh>
    <rPh sb="11" eb="13">
      <t>ケイネン</t>
    </rPh>
    <rPh sb="14" eb="16">
      <t>ニュウリョク</t>
    </rPh>
    <rPh sb="19" eb="21">
      <t>ジドウ</t>
    </rPh>
    <rPh sb="22" eb="24">
      <t>ハンテイ</t>
    </rPh>
    <rPh sb="30" eb="32">
      <t>シヨウ</t>
    </rPh>
    <rPh sb="37" eb="39">
      <t>バアイ</t>
    </rPh>
    <rPh sb="40" eb="41">
      <t>ア</t>
    </rPh>
    <rPh sb="45" eb="47">
      <t>ウム</t>
    </rPh>
    <rPh sb="48" eb="50">
      <t>センタク</t>
    </rPh>
    <rPh sb="52" eb="53">
      <t>ナ</t>
    </rPh>
    <rPh sb="54" eb="56">
      <t>バアイ</t>
    </rPh>
    <rPh sb="56" eb="58">
      <t>カイスウ</t>
    </rPh>
    <rPh sb="59" eb="60">
      <t>ネン</t>
    </rPh>
    <rPh sb="61" eb="64">
      <t>ミキニュウ</t>
    </rPh>
    <phoneticPr fontId="20"/>
  </si>
  <si>
    <t>(10)</t>
    <phoneticPr fontId="20"/>
  </si>
  <si>
    <t>令和</t>
    <rPh sb="0" eb="1">
      <t>レイ</t>
    </rPh>
    <rPh sb="1" eb="2">
      <t>ワ</t>
    </rPh>
    <phoneticPr fontId="20"/>
  </si>
  <si>
    <t>戸全開感知ｽｲｯﾁ</t>
    <rPh sb="0" eb="1">
      <t>ト</t>
    </rPh>
    <rPh sb="1" eb="3">
      <t>ゼンカイ</t>
    </rPh>
    <rPh sb="3" eb="5">
      <t>カンチ</t>
    </rPh>
    <phoneticPr fontId="20"/>
  </si>
  <si>
    <t>ｽｲｯﾁ全閉位置からの距離</t>
    <rPh sb="4" eb="6">
      <t>ゼンペイ</t>
    </rPh>
    <rPh sb="6" eb="8">
      <t>イチ</t>
    </rPh>
    <rPh sb="11" eb="13">
      <t>キョリ</t>
    </rPh>
    <phoneticPr fontId="20"/>
  </si>
  <si>
    <t>安全制御ﾌﾟﾛｸﾞﾗﾑの型式を確認する。</t>
    <rPh sb="0" eb="2">
      <t>アンゼン</t>
    </rPh>
    <rPh sb="2" eb="4">
      <t>セイギョ</t>
    </rPh>
    <rPh sb="12" eb="14">
      <t>カタシキ</t>
    </rPh>
    <rPh sb="15" eb="17">
      <t>カクニン</t>
    </rPh>
    <phoneticPr fontId="20"/>
  </si>
  <si>
    <t>ﾒｼﾞｬｰ等により測定する。</t>
    <rPh sb="5" eb="6">
      <t>トウ</t>
    </rPh>
    <rPh sb="9" eb="11">
      <t>ソクテイ</t>
    </rPh>
    <phoneticPr fontId="20"/>
  </si>
  <si>
    <t>ｶｳﾝﾀ読取又は経年を確認する。</t>
    <rPh sb="4" eb="5">
      <t>ヨ</t>
    </rPh>
    <rPh sb="5" eb="6">
      <t>ト</t>
    </rPh>
    <rPh sb="6" eb="7">
      <t>マタ</t>
    </rPh>
    <rPh sb="8" eb="10">
      <t>ケイネン</t>
    </rPh>
    <rPh sb="11" eb="13">
      <t>カクニン</t>
    </rPh>
    <phoneticPr fontId="20"/>
  </si>
  <si>
    <t>ﾒｼﾞｬｰ等により測定する。</t>
    <rPh sb="5" eb="6">
      <t>トウ</t>
    </rPh>
    <rPh sb="9" eb="11">
      <t>ソクテイ</t>
    </rPh>
    <phoneticPr fontId="20"/>
  </si>
  <si>
    <t>戸開き状態で、床位置停止中（無負荷）に非常下降弁を開き、特定距離感知装置により、かごを制止させたときの床位置からの制止距離をﾒｼﾞｬｰ等により測定する。</t>
    <rPh sb="0" eb="1">
      <t>ト</t>
    </rPh>
    <rPh sb="1" eb="2">
      <t>ビラ</t>
    </rPh>
    <rPh sb="3" eb="5">
      <t>ジョウタイ</t>
    </rPh>
    <rPh sb="7" eb="8">
      <t>ユカ</t>
    </rPh>
    <rPh sb="8" eb="10">
      <t>イチ</t>
    </rPh>
    <rPh sb="10" eb="13">
      <t>テイシチュウ</t>
    </rPh>
    <rPh sb="14" eb="17">
      <t>ムフカ</t>
    </rPh>
    <rPh sb="19" eb="21">
      <t>ヒジョウ</t>
    </rPh>
    <rPh sb="21" eb="23">
      <t>カコウ</t>
    </rPh>
    <rPh sb="23" eb="24">
      <t>ベン</t>
    </rPh>
    <rPh sb="25" eb="26">
      <t>ヒラ</t>
    </rPh>
    <rPh sb="28" eb="30">
      <t>トクテイ</t>
    </rPh>
    <rPh sb="30" eb="32">
      <t>キョリ</t>
    </rPh>
    <rPh sb="32" eb="34">
      <t>カンチ</t>
    </rPh>
    <rPh sb="34" eb="36">
      <t>ソウチ</t>
    </rPh>
    <rPh sb="43" eb="45">
      <t>セイシ</t>
    </rPh>
    <rPh sb="51" eb="52">
      <t>ユカ</t>
    </rPh>
    <rPh sb="52" eb="54">
      <t>イチ</t>
    </rPh>
    <rPh sb="57" eb="59">
      <t>セイシ</t>
    </rPh>
    <rPh sb="59" eb="61">
      <t>キョリ</t>
    </rPh>
    <rPh sb="67" eb="68">
      <t>トウ</t>
    </rPh>
    <rPh sb="71" eb="73">
      <t>ソクテイ</t>
    </rPh>
    <phoneticPr fontId="20"/>
  </si>
  <si>
    <t>PLCに記載されたﾌﾟﾛｸﾞﾗﾑ型式が、大臣認定をうけたものと異なること。</t>
    <rPh sb="4" eb="6">
      <t>キサイ</t>
    </rPh>
    <rPh sb="16" eb="18">
      <t>カタシキ</t>
    </rPh>
    <rPh sb="20" eb="22">
      <t>ダイジン</t>
    </rPh>
    <rPh sb="22" eb="24">
      <t>ニンテイ</t>
    </rPh>
    <rPh sb="31" eb="32">
      <t>コト</t>
    </rPh>
    <phoneticPr fontId="20"/>
  </si>
  <si>
    <t>・戸が全開しているのにｽｲｯﾁが働かないこと。</t>
    <rPh sb="1" eb="2">
      <t>ト</t>
    </rPh>
    <rPh sb="3" eb="5">
      <t>ゼンカイ</t>
    </rPh>
    <rPh sb="16" eb="17">
      <t>ハタラ</t>
    </rPh>
    <phoneticPr fontId="20"/>
  </si>
  <si>
    <t>・戸開指令後規定時間内にｽｲｯﾁが働かずかごが制止しないこと</t>
    <rPh sb="1" eb="2">
      <t>ト</t>
    </rPh>
    <rPh sb="2" eb="3">
      <t>カイ</t>
    </rPh>
    <rPh sb="3" eb="5">
      <t>シレイ</t>
    </rPh>
    <rPh sb="5" eb="6">
      <t>ゴ</t>
    </rPh>
    <rPh sb="6" eb="8">
      <t>キテイ</t>
    </rPh>
    <rPh sb="8" eb="10">
      <t>ジカン</t>
    </rPh>
    <rPh sb="10" eb="11">
      <t>ナイ</t>
    </rPh>
    <rPh sb="17" eb="18">
      <t>ハタラ</t>
    </rPh>
    <rPh sb="23" eb="25">
      <t>セイシ</t>
    </rPh>
    <phoneticPr fontId="20"/>
  </si>
  <si>
    <t>高圧ｺﾞﾑﾎｰｽ</t>
    <rPh sb="0" eb="2">
      <t>コウアツ</t>
    </rPh>
    <phoneticPr fontId="20"/>
  </si>
  <si>
    <t>かご戸のｽｲｯﾁ</t>
    <rPh sb="2" eb="3">
      <t>ト</t>
    </rPh>
    <phoneticPr fontId="20"/>
  </si>
  <si>
    <t>ﾌﾟﾛｸﾞﾗﾑ型式</t>
    <rPh sb="7" eb="9">
      <t>カタシキ</t>
    </rPh>
    <phoneticPr fontId="20"/>
  </si>
  <si>
    <t>かご戸ｽｲｯﾁ</t>
    <rPh sb="2" eb="3">
      <t>ト</t>
    </rPh>
    <phoneticPr fontId="20"/>
  </si>
  <si>
    <t>ｼｽﾃﾑの機能検査</t>
    <rPh sb="5" eb="7">
      <t>キノウ</t>
    </rPh>
    <rPh sb="7" eb="9">
      <t>ケンサ</t>
    </rPh>
    <phoneticPr fontId="20"/>
  </si>
  <si>
    <t>型式</t>
    <phoneticPr fontId="20"/>
  </si>
  <si>
    <t>通番</t>
    <rPh sb="0" eb="2">
      <t>ツウバン</t>
    </rPh>
    <phoneticPr fontId="30"/>
  </si>
  <si>
    <t>(2)</t>
  </si>
  <si>
    <t>■番号■</t>
    <rPh sb="1" eb="3">
      <t>バンゴウ</t>
    </rPh>
    <phoneticPr fontId="20"/>
  </si>
  <si>
    <t>検査項目</t>
    <phoneticPr fontId="20"/>
  </si>
  <si>
    <t>検査事項1</t>
    <phoneticPr fontId="20"/>
  </si>
  <si>
    <t>検査事項2</t>
  </si>
  <si>
    <t>検査事項3</t>
  </si>
  <si>
    <t>検査事項4</t>
  </si>
  <si>
    <t>型式</t>
  </si>
  <si>
    <t>なし</t>
    <phoneticPr fontId="20"/>
  </si>
  <si>
    <t>(3)</t>
  </si>
  <si>
    <t>取り付けの状況</t>
    <rPh sb="0" eb="1">
      <t>ト</t>
    </rPh>
    <rPh sb="2" eb="3">
      <t>ツ</t>
    </rPh>
    <rPh sb="5" eb="7">
      <t>ジョウキョウ</t>
    </rPh>
    <phoneticPr fontId="20"/>
  </si>
  <si>
    <t>(4)</t>
  </si>
  <si>
    <t>(5)</t>
  </si>
  <si>
    <t>(6)</t>
  </si>
  <si>
    <t>検査項目プルダウン(1)</t>
    <phoneticPr fontId="20"/>
  </si>
  <si>
    <t>検査項目プルダウン(2)</t>
  </si>
  <si>
    <t>検査項目プルダウン(3)</t>
  </si>
  <si>
    <t>検査項目プルダウン(4)</t>
    <phoneticPr fontId="20"/>
  </si>
  <si>
    <t>駆動方式</t>
    <rPh sb="0" eb="4">
      <t>クドウホウシキ</t>
    </rPh>
    <phoneticPr fontId="20"/>
  </si>
  <si>
    <t>検索名</t>
    <rPh sb="0" eb="3">
      <t>ケンサクメイ</t>
    </rPh>
    <phoneticPr fontId="20"/>
  </si>
  <si>
    <t>有</t>
    <rPh sb="0" eb="1">
      <t>ア</t>
    </rPh>
    <phoneticPr fontId="20"/>
  </si>
  <si>
    <t>測定値入力で自動判定</t>
    <rPh sb="0" eb="3">
      <t>ソクテイチ</t>
    </rPh>
    <rPh sb="3" eb="5">
      <t>ニュウリョク</t>
    </rPh>
    <rPh sb="6" eb="8">
      <t>ジドウ</t>
    </rPh>
    <rPh sb="8" eb="10">
      <t>ハンテイ</t>
    </rPh>
    <phoneticPr fontId="20"/>
  </si>
  <si>
    <t>検査項目プルダウン(5)</t>
  </si>
  <si>
    <t>(7)</t>
  </si>
  <si>
    <t>(8)</t>
  </si>
  <si>
    <t>(9)</t>
  </si>
  <si>
    <t>UCMP盤型式</t>
    <rPh sb="4" eb="5">
      <t>バン</t>
    </rPh>
    <rPh sb="5" eb="7">
      <t>カタシキ</t>
    </rPh>
    <phoneticPr fontId="20"/>
  </si>
  <si>
    <t>電磁接触器の経年</t>
    <rPh sb="0" eb="5">
      <t>デンジセッショクキ</t>
    </rPh>
    <rPh sb="6" eb="8">
      <t>ケイネン</t>
    </rPh>
    <phoneticPr fontId="20"/>
  </si>
  <si>
    <t>つま先保護板</t>
    <rPh sb="2" eb="3">
      <t>サキ</t>
    </rPh>
    <rPh sb="3" eb="6">
      <t>ホゴバン</t>
    </rPh>
    <phoneticPr fontId="20"/>
  </si>
  <si>
    <t>特定距離感知装置</t>
    <rPh sb="0" eb="4">
      <t>トクテイキョリ</t>
    </rPh>
    <rPh sb="4" eb="8">
      <t>カンチソウチ</t>
    </rPh>
    <phoneticPr fontId="20"/>
  </si>
  <si>
    <t>待機型逆止弁</t>
    <rPh sb="0" eb="3">
      <t>タイキガタ</t>
    </rPh>
    <rPh sb="3" eb="6">
      <t>ギャクシベン</t>
    </rPh>
    <phoneticPr fontId="20"/>
  </si>
  <si>
    <t>油漏れの状況</t>
    <rPh sb="0" eb="2">
      <t>アブラモ</t>
    </rPh>
    <rPh sb="4" eb="6">
      <t>ジョウキョウ</t>
    </rPh>
    <phoneticPr fontId="20"/>
  </si>
  <si>
    <t>上げ戸下げ戸</t>
    <rPh sb="0" eb="1">
      <t>ア</t>
    </rPh>
    <rPh sb="2" eb="3">
      <t>ト</t>
    </rPh>
    <rPh sb="3" eb="4">
      <t>サ</t>
    </rPh>
    <rPh sb="5" eb="6">
      <t>ト</t>
    </rPh>
    <phoneticPr fontId="20"/>
  </si>
  <si>
    <t>ｽｲｯﾁ全閉位置からの距離</t>
    <rPh sb="4" eb="5">
      <t>ゼン</t>
    </rPh>
    <rPh sb="5" eb="6">
      <t>ヘイ</t>
    </rPh>
    <rPh sb="6" eb="8">
      <t>イチ</t>
    </rPh>
    <rPh sb="11" eb="13">
      <t>キョリ</t>
    </rPh>
    <phoneticPr fontId="20"/>
  </si>
  <si>
    <t>ｼｽﾃﾑの機能検査</t>
    <rPh sb="5" eb="9">
      <t>キノウケンサ</t>
    </rPh>
    <phoneticPr fontId="20"/>
  </si>
  <si>
    <t>乗場戸付近/かご内表示板</t>
    <rPh sb="0" eb="3">
      <t>ノリバト</t>
    </rPh>
    <rPh sb="3" eb="5">
      <t>フキン</t>
    </rPh>
    <rPh sb="8" eb="9">
      <t>ナイ</t>
    </rPh>
    <rPh sb="9" eb="12">
      <t>ヒョウジバン</t>
    </rPh>
    <phoneticPr fontId="20"/>
  </si>
  <si>
    <t>C1,C2ﾛｰﾃﾞｨﾝｸﾞ有無</t>
    <rPh sb="13" eb="15">
      <t>ウム</t>
    </rPh>
    <phoneticPr fontId="20"/>
  </si>
  <si>
    <t>5.5超える</t>
    <rPh sb="3" eb="4">
      <t>コ</t>
    </rPh>
    <phoneticPr fontId="20"/>
  </si>
  <si>
    <t>待機型
 逆止弁</t>
    <rPh sb="0" eb="2">
      <t>タイキ</t>
    </rPh>
    <rPh sb="2" eb="3">
      <t>ガタ</t>
    </rPh>
    <rPh sb="5" eb="8">
      <t>ギャクシベン</t>
    </rPh>
    <phoneticPr fontId="20"/>
  </si>
  <si>
    <t>mm 未満であること｡</t>
    <rPh sb="3" eb="5">
      <t>ミマン</t>
    </rPh>
    <phoneticPr fontId="20"/>
  </si>
  <si>
    <t>また(8)システム機能検査での制止距離は別記第二号検査結果表の特記事項に記載のこと。</t>
    <rPh sb="9" eb="11">
      <t>キノウ</t>
    </rPh>
    <rPh sb="11" eb="13">
      <t>ケンサ</t>
    </rPh>
    <rPh sb="15" eb="17">
      <t>セイシ</t>
    </rPh>
    <rPh sb="17" eb="19">
      <t>キョリ</t>
    </rPh>
    <rPh sb="20" eb="22">
      <t>ベッキ</t>
    </rPh>
    <rPh sb="22" eb="23">
      <t>ダイ</t>
    </rPh>
    <rPh sb="23" eb="25">
      <t>ニゴウ</t>
    </rPh>
    <rPh sb="25" eb="27">
      <t>ケンサ</t>
    </rPh>
    <rPh sb="27" eb="29">
      <t>ケッカ</t>
    </rPh>
    <rPh sb="29" eb="30">
      <t>ヒョウ</t>
    </rPh>
    <rPh sb="31" eb="33">
      <t>トッキ</t>
    </rPh>
    <rPh sb="33" eb="35">
      <t>ジコウ</t>
    </rPh>
    <rPh sb="36" eb="38">
      <t>キサイ</t>
    </rPh>
    <phoneticPr fontId="20"/>
  </si>
  <si>
    <t>上記(1)～(9)の検査結果で｢要是正｣又は｢要重点点検｣および別記第二号1ー(14)・1ー(19)・2ー(1)・3ー(3)･4ー(13)の検査結果で｢要是正｣又は｢要重点点検｣の判定がある場合は､別記第二号2ー(13)｢戸開走行保護装置｣の検査結果を｢要是正｣又は｢要重点点検｣と判定する｡</t>
    <rPh sb="0" eb="2">
      <t>ジョウキ</t>
    </rPh>
    <rPh sb="10" eb="12">
      <t>ケンサ</t>
    </rPh>
    <rPh sb="12" eb="14">
      <t>ケッカ</t>
    </rPh>
    <rPh sb="32" eb="34">
      <t>ベッキ</t>
    </rPh>
    <rPh sb="34" eb="35">
      <t>ダイ</t>
    </rPh>
    <rPh sb="70" eb="72">
      <t>ケンサ</t>
    </rPh>
    <rPh sb="72" eb="74">
      <t>ケッカ</t>
    </rPh>
    <rPh sb="76" eb="77">
      <t>ヨウ</t>
    </rPh>
    <rPh sb="77" eb="79">
      <t>ゼセイ</t>
    </rPh>
    <rPh sb="80" eb="81">
      <t>マタ</t>
    </rPh>
    <rPh sb="83" eb="84">
      <t>ヨウ</t>
    </rPh>
    <rPh sb="84" eb="86">
      <t>ジュウテン</t>
    </rPh>
    <rPh sb="86" eb="88">
      <t>テンケン</t>
    </rPh>
    <rPh sb="90" eb="92">
      <t>ハンテイ</t>
    </rPh>
    <rPh sb="95" eb="97">
      <t>バアイ</t>
    </rPh>
    <rPh sb="99" eb="101">
      <t>ベッキ</t>
    </rPh>
    <rPh sb="101" eb="102">
      <t>ダイ</t>
    </rPh>
    <rPh sb="111" eb="112">
      <t>ト</t>
    </rPh>
    <rPh sb="112" eb="113">
      <t>カイ</t>
    </rPh>
    <rPh sb="113" eb="115">
      <t>ソウコウ</t>
    </rPh>
    <rPh sb="115" eb="117">
      <t>ホゴ</t>
    </rPh>
    <rPh sb="117" eb="119">
      <t>ソウチ</t>
    </rPh>
    <rPh sb="121" eb="123">
      <t>ケンサ</t>
    </rPh>
    <rPh sb="123" eb="125">
      <t>ケッカ</t>
    </rPh>
    <rPh sb="127" eb="128">
      <t>ヨウ</t>
    </rPh>
    <rPh sb="128" eb="130">
      <t>ゼセイ</t>
    </rPh>
    <rPh sb="131" eb="132">
      <t>マタ</t>
    </rPh>
    <rPh sb="134" eb="135">
      <t>ヨウ</t>
    </rPh>
    <rPh sb="135" eb="137">
      <t>ジュウテン</t>
    </rPh>
    <rPh sb="137" eb="139">
      <t>テンケン</t>
    </rPh>
    <rPh sb="141" eb="143">
      <t>ハンテイ</t>
    </rPh>
    <phoneticPr fontId="20"/>
  </si>
  <si>
    <t>kW</t>
    <phoneticPr fontId="20"/>
  </si>
  <si>
    <t>制止距離:</t>
    <rPh sb="0" eb="2">
      <t>セイシ</t>
    </rPh>
    <rPh sb="2" eb="4">
      <t>キョリ</t>
    </rPh>
    <phoneticPr fontId="20"/>
  </si>
  <si>
    <t>規定値:</t>
    <rPh sb="0" eb="3">
      <t>キテイチ</t>
    </rPh>
    <phoneticPr fontId="20"/>
  </si>
  <si>
    <t>各測定値を記入すると自動で判定する。</t>
    <phoneticPr fontId="20"/>
  </si>
  <si>
    <t>入力</t>
    <rPh sb="0" eb="2">
      <t>ニュウリョク</t>
    </rPh>
    <phoneticPr fontId="20"/>
  </si>
  <si>
    <t>UCMP制御盤</t>
  </si>
  <si>
    <t>判定</t>
    <rPh sb="0" eb="2">
      <t>ハンテイ</t>
    </rPh>
    <phoneticPr fontId="20"/>
  </si>
  <si>
    <t>1:指摘なしの数</t>
    <rPh sb="2" eb="4">
      <t>シテキ</t>
    </rPh>
    <rPh sb="7" eb="8">
      <t>スウ</t>
    </rPh>
    <phoneticPr fontId="20"/>
  </si>
  <si>
    <t>空欄の数</t>
    <rPh sb="0" eb="2">
      <t>クウラン</t>
    </rPh>
    <rPh sb="3" eb="4">
      <t>カズ</t>
    </rPh>
    <phoneticPr fontId="20"/>
  </si>
  <si>
    <t>総合判定</t>
    <rPh sb="0" eb="2">
      <t>ソウゴウ</t>
    </rPh>
    <rPh sb="2" eb="4">
      <t>ハンテイ</t>
    </rPh>
    <phoneticPr fontId="20"/>
  </si>
  <si>
    <t>UCMP盤：基準</t>
    <rPh sb="6" eb="8">
      <t>キジュン</t>
    </rPh>
    <phoneticPr fontId="20"/>
  </si>
  <si>
    <t>別置型</t>
  </si>
  <si>
    <t>UCMP盤：記録</t>
    <rPh sb="6" eb="8">
      <t>キロク</t>
    </rPh>
    <phoneticPr fontId="20"/>
  </si>
  <si>
    <t>別置（二分割）型</t>
    <phoneticPr fontId="20"/>
  </si>
  <si>
    <t>電源操作盤：基準</t>
    <rPh sb="6" eb="8">
      <t>キジュン</t>
    </rPh>
    <phoneticPr fontId="20"/>
  </si>
  <si>
    <t>電源操作盤：記録</t>
    <rPh sb="6" eb="8">
      <t>キロク</t>
    </rPh>
    <phoneticPr fontId="20"/>
  </si>
  <si>
    <t>着床位置から-30mmの位置を超えてかごが沈下すること。又はかごを保持できないこと。</t>
    <rPh sb="0" eb="2">
      <t>チャクショウ</t>
    </rPh>
    <rPh sb="2" eb="4">
      <t>イチ</t>
    </rPh>
    <rPh sb="12" eb="14">
      <t>イチ</t>
    </rPh>
    <rPh sb="15" eb="16">
      <t>コ</t>
    </rPh>
    <rPh sb="21" eb="23">
      <t>チンカ</t>
    </rPh>
    <rPh sb="28" eb="29">
      <t>マタ</t>
    </rPh>
    <rPh sb="33" eb="35">
      <t>ホジ</t>
    </rPh>
    <phoneticPr fontId="20"/>
  </si>
  <si>
    <t>ﾄﾞｱ全閉位置から20mmを超えていること。</t>
    <rPh sb="3" eb="5">
      <t>ゼンペイ</t>
    </rPh>
    <rPh sb="5" eb="7">
      <t>イチ</t>
    </rPh>
    <rPh sb="14" eb="15">
      <t>コ</t>
    </rPh>
    <phoneticPr fontId="20"/>
  </si>
  <si>
    <t>検査対象項目の場合は手動で判定</t>
    <rPh sb="0" eb="2">
      <t>ケンサ</t>
    </rPh>
    <rPh sb="2" eb="4">
      <t>タイショウ</t>
    </rPh>
    <rPh sb="4" eb="6">
      <t>コウモク</t>
    </rPh>
    <rPh sb="7" eb="9">
      <t>バアイ</t>
    </rPh>
    <rPh sb="10" eb="12">
      <t>シュドウ</t>
    </rPh>
    <rPh sb="13" eb="15">
      <t>ハンテイ</t>
    </rPh>
    <phoneticPr fontId="20"/>
  </si>
  <si>
    <t>発行 :令和 6年  5月  14日Ver.3</t>
    <rPh sb="4" eb="6">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</si>
</sst>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0_ "/>
  </numFmts>
  <fonts count="3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2"/>
      <scheme val="minor"/>
    </font>
    <font>
      <sz val="6"/>
      <name val="ＭＳ Ｐゴシック"/>
      <family val="3"/>
      <charset val="128"/>
      <scheme val="minor"/>
    </font>
    <font>
      <sz val="11"/>
      <color rgb="FFFF0000"/>
      <name val="ＭＳ Ｐゴシック"/>
      <family val="3"/>
      <charset val="128"/>
    </font>
    <font>
      <sz val="8"/>
      <color rgb="FFFF0000"/>
      <name val="Meiryo UI"/>
      <family val="3"/>
      <charset val="128"/>
    </font>
    <font>
      <sz val="9"/>
      <color rgb="FFFF0000"/>
      <name val="ＭＳ Ｐゴシック"/>
      <family val="3"/>
      <charset val="128"/>
    </font>
    <font>
      <sz val="8"/>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39997558519241921"/>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cellStyleXfs>
  <cellXfs count="416">
    <xf numFmtId="0" fontId="0" fillId="0" borderId="0" xfId="0">
      <alignment vertical="center"/>
    </xf>
    <xf numFmtId="0" fontId="1" fillId="0" borderId="0" xfId="0" applyFont="1">
      <alignment vertical="center"/>
    </xf>
    <xf numFmtId="0" fontId="21" fillId="0" borderId="0" xfId="0" applyFont="1" applyBorder="1" applyAlignment="1">
      <alignment vertical="center"/>
    </xf>
    <xf numFmtId="0" fontId="1" fillId="0" borderId="0" xfId="0" applyFont="1" applyAlignment="1">
      <alignment vertical="center"/>
    </xf>
    <xf numFmtId="0" fontId="1" fillId="0" borderId="0" xfId="0" applyFont="1" applyBorder="1">
      <alignment vertical="center"/>
    </xf>
    <xf numFmtId="0" fontId="21" fillId="0" borderId="0" xfId="0" applyFont="1" applyBorder="1">
      <alignment vertical="center"/>
    </xf>
    <xf numFmtId="0" fontId="21" fillId="0" borderId="0" xfId="0" applyFont="1" applyBorder="1" applyProtection="1">
      <alignment vertical="center"/>
    </xf>
    <xf numFmtId="0" fontId="1" fillId="0" borderId="0" xfId="0" applyFont="1" applyBorder="1" applyAlignment="1" applyProtection="1">
      <alignment vertical="center"/>
    </xf>
    <xf numFmtId="0" fontId="0" fillId="0" borderId="0" xfId="0" applyFont="1">
      <alignment vertical="center"/>
    </xf>
    <xf numFmtId="0" fontId="1" fillId="0" borderId="0" xfId="0" applyFont="1" applyAlignment="1" applyProtection="1">
      <alignment vertical="center"/>
    </xf>
    <xf numFmtId="0" fontId="21" fillId="0" borderId="0" xfId="0" applyFont="1" applyBorder="1" applyAlignment="1" applyProtection="1">
      <alignment vertical="center"/>
    </xf>
    <xf numFmtId="0" fontId="0" fillId="0" borderId="0" xfId="0" applyFont="1" applyBorder="1">
      <alignment vertical="center"/>
    </xf>
    <xf numFmtId="0" fontId="1" fillId="0" borderId="0" xfId="0" applyFont="1" applyProtection="1">
      <alignment vertical="center"/>
    </xf>
    <xf numFmtId="0" fontId="0" fillId="0" borderId="0" xfId="0" applyFont="1" applyFill="1" applyBorder="1" applyAlignment="1">
      <alignment vertical="center"/>
    </xf>
    <xf numFmtId="0" fontId="0" fillId="0" borderId="0" xfId="0" applyFont="1" applyBorder="1" applyProtection="1">
      <alignment vertical="center"/>
    </xf>
    <xf numFmtId="0" fontId="28" fillId="0" borderId="0" xfId="0" applyFont="1" applyFill="1" applyBorder="1" applyAlignment="1" applyProtection="1">
      <alignment vertical="center"/>
    </xf>
    <xf numFmtId="0" fontId="21" fillId="0" borderId="0" xfId="0" applyFont="1" applyBorder="1" applyAlignment="1" applyProtection="1">
      <alignment vertical="center"/>
    </xf>
    <xf numFmtId="0" fontId="22" fillId="0" borderId="28" xfId="0" applyFont="1" applyBorder="1" applyAlignment="1" applyProtection="1">
      <alignment horizontal="center" vertical="center" shrinkToFit="1"/>
    </xf>
    <xf numFmtId="0" fontId="22" fillId="0" borderId="24" xfId="0" applyFont="1" applyBorder="1" applyAlignment="1" applyProtection="1">
      <alignment horizontal="center" vertical="center" shrinkToFit="1"/>
    </xf>
    <xf numFmtId="49" fontId="22" fillId="0" borderId="24" xfId="0" applyNumberFormat="1" applyFont="1" applyBorder="1" applyAlignment="1" applyProtection="1">
      <alignment horizontal="center" vertical="center" shrinkToFit="1"/>
    </xf>
    <xf numFmtId="0" fontId="22" fillId="0" borderId="27" xfId="0" applyFont="1" applyBorder="1" applyAlignment="1" applyProtection="1">
      <alignment horizontal="center" vertical="center" shrinkToFit="1"/>
    </xf>
    <xf numFmtId="0" fontId="22" fillId="0" borderId="32" xfId="0" applyFont="1" applyBorder="1" applyAlignment="1" applyProtection="1">
      <alignment horizontal="center" vertical="center" shrinkToFit="1"/>
    </xf>
    <xf numFmtId="0" fontId="22" fillId="0" borderId="35" xfId="0" applyFont="1" applyBorder="1" applyAlignment="1" applyProtection="1">
      <alignment horizontal="center" vertical="center" shrinkToFit="1"/>
    </xf>
    <xf numFmtId="0" fontId="22" fillId="0" borderId="12" xfId="0" applyFont="1" applyBorder="1">
      <alignment vertical="center"/>
    </xf>
    <xf numFmtId="0" fontId="32" fillId="0" borderId="0" xfId="0" applyFont="1" applyAlignment="1"/>
    <xf numFmtId="0" fontId="1" fillId="0" borderId="0" xfId="0" applyFont="1" applyProtection="1">
      <alignment vertical="center"/>
      <protection hidden="1"/>
    </xf>
    <xf numFmtId="0" fontId="1" fillId="0" borderId="0" xfId="0" applyFont="1" applyAlignment="1" applyProtection="1">
      <alignment vertical="center"/>
      <protection hidden="1"/>
    </xf>
    <xf numFmtId="0" fontId="1" fillId="0" borderId="0" xfId="0" applyFont="1" applyBorder="1" applyProtection="1">
      <alignment vertical="center"/>
      <protection hidden="1"/>
    </xf>
    <xf numFmtId="0" fontId="21"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0" fillId="0" borderId="0" xfId="0" applyFont="1" applyProtection="1">
      <alignment vertical="center"/>
      <protection hidden="1"/>
    </xf>
    <xf numFmtId="0" fontId="21" fillId="0" borderId="0" xfId="0" applyFont="1" applyFill="1" applyBorder="1" applyAlignment="1" applyProtection="1">
      <protection hidden="1"/>
    </xf>
    <xf numFmtId="0" fontId="21" fillId="0" borderId="0" xfId="0" applyFont="1" applyBorder="1" applyProtection="1">
      <alignment vertical="center"/>
      <protection hidden="1"/>
    </xf>
    <xf numFmtId="49" fontId="21" fillId="0" borderId="0" xfId="0" applyNumberFormat="1" applyFont="1" applyBorder="1" applyAlignment="1" applyProtection="1">
      <alignment vertical="center"/>
      <protection hidden="1"/>
    </xf>
    <xf numFmtId="0" fontId="22" fillId="0" borderId="0" xfId="0" applyFont="1">
      <alignment vertical="center"/>
    </xf>
    <xf numFmtId="0" fontId="22" fillId="0" borderId="0" xfId="0" applyFont="1" applyBorder="1">
      <alignment vertical="center"/>
    </xf>
    <xf numFmtId="0" fontId="22" fillId="0" borderId="0" xfId="0" applyFont="1" applyBorder="1" applyAlignment="1">
      <alignment vertical="center"/>
    </xf>
    <xf numFmtId="3" fontId="22" fillId="0" borderId="0" xfId="0" applyNumberFormat="1" applyFont="1">
      <alignment vertical="center"/>
    </xf>
    <xf numFmtId="0" fontId="22" fillId="0" borderId="26" xfId="0" applyFont="1" applyFill="1" applyBorder="1">
      <alignment vertical="center"/>
    </xf>
    <xf numFmtId="3" fontId="22" fillId="0" borderId="12" xfId="0" applyNumberFormat="1" applyFont="1" applyBorder="1">
      <alignment vertical="center"/>
    </xf>
    <xf numFmtId="0" fontId="22" fillId="0" borderId="12" xfId="0" applyFont="1" applyFill="1" applyBorder="1">
      <alignment vertical="center"/>
    </xf>
    <xf numFmtId="0" fontId="22" fillId="0" borderId="0" xfId="0" applyFont="1" applyFill="1" applyBorder="1">
      <alignment vertical="center"/>
    </xf>
    <xf numFmtId="0" fontId="22" fillId="0" borderId="12" xfId="0" applyFont="1" applyBorder="1" applyAlignment="1">
      <alignment vertical="center"/>
    </xf>
    <xf numFmtId="0" fontId="22" fillId="0" borderId="12" xfId="0" applyFont="1" applyFill="1" applyBorder="1" applyAlignment="1">
      <alignment vertical="center"/>
    </xf>
    <xf numFmtId="3" fontId="22" fillId="0" borderId="0" xfId="0" applyNumberFormat="1" applyFont="1" applyBorder="1">
      <alignment vertical="center"/>
    </xf>
    <xf numFmtId="0" fontId="22" fillId="0" borderId="0" xfId="0" applyFont="1" applyAlignment="1">
      <alignment vertical="center"/>
    </xf>
    <xf numFmtId="3" fontId="22" fillId="0" borderId="20" xfId="0" applyNumberFormat="1" applyFont="1" applyBorder="1">
      <alignment vertical="center"/>
    </xf>
    <xf numFmtId="0" fontId="22" fillId="0" borderId="20" xfId="0" applyFont="1" applyBorder="1">
      <alignment vertical="center"/>
    </xf>
    <xf numFmtId="176" fontId="22" fillId="0" borderId="12" xfId="0" applyNumberFormat="1" applyFont="1" applyBorder="1">
      <alignment vertical="center"/>
    </xf>
    <xf numFmtId="176" fontId="22" fillId="0" borderId="0" xfId="0" applyNumberFormat="1" applyFont="1" applyBorder="1">
      <alignment vertical="center"/>
    </xf>
    <xf numFmtId="177" fontId="22" fillId="0" borderId="12" xfId="0" applyNumberFormat="1" applyFont="1" applyBorder="1" applyAlignment="1">
      <alignment vertical="center"/>
    </xf>
    <xf numFmtId="0" fontId="22" fillId="0" borderId="48" xfId="0" applyFont="1" applyBorder="1" applyAlignment="1" applyProtection="1">
      <alignment horizontal="center" vertical="center" shrinkToFit="1"/>
    </xf>
    <xf numFmtId="0" fontId="22" fillId="0" borderId="34" xfId="0" applyFont="1" applyBorder="1" applyAlignment="1" applyProtection="1">
      <alignment horizontal="center" vertical="center" shrinkToFit="1"/>
    </xf>
    <xf numFmtId="49" fontId="22" fillId="0" borderId="34" xfId="0" applyNumberFormat="1"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2" fillId="0" borderId="35" xfId="0" applyFont="1" applyFill="1" applyBorder="1" applyAlignment="1" applyProtection="1">
      <alignment horizontal="center" vertical="center" shrinkToFit="1"/>
    </xf>
    <xf numFmtId="0" fontId="22" fillId="0" borderId="47" xfId="0" applyFont="1" applyBorder="1" applyAlignment="1" applyProtection="1">
      <alignment horizontal="center" vertical="center" shrinkToFit="1"/>
    </xf>
    <xf numFmtId="49" fontId="22" fillId="0" borderId="12" xfId="0" applyNumberFormat="1" applyFont="1" applyBorder="1" applyAlignment="1" applyProtection="1">
      <alignment horizontal="center" vertical="center" shrinkToFit="1"/>
    </xf>
    <xf numFmtId="0" fontId="22" fillId="0" borderId="30" xfId="0" applyFont="1" applyBorder="1" applyAlignment="1" applyProtection="1">
      <alignment horizontal="center" vertical="center" shrinkToFit="1"/>
    </xf>
    <xf numFmtId="0" fontId="22" fillId="0" borderId="29" xfId="0" applyFont="1" applyBorder="1" applyAlignment="1" applyProtection="1">
      <alignment horizontal="center" vertical="center" shrinkToFit="1"/>
    </xf>
    <xf numFmtId="49" fontId="22" fillId="0" borderId="29" xfId="0" applyNumberFormat="1" applyFont="1" applyBorder="1" applyAlignment="1" applyProtection="1">
      <alignment horizontal="center" vertical="center" shrinkToFit="1"/>
    </xf>
    <xf numFmtId="0" fontId="22" fillId="0" borderId="31" xfId="0" applyNumberFormat="1" applyFont="1" applyBorder="1" applyAlignment="1" applyProtection="1">
      <alignment horizontal="center" vertical="center" shrinkToFit="1"/>
    </xf>
    <xf numFmtId="0" fontId="22" fillId="0" borderId="33" xfId="0" applyNumberFormat="1" applyFont="1" applyBorder="1" applyAlignment="1" applyProtection="1">
      <alignment horizontal="center" vertical="center" shrinkToFit="1"/>
    </xf>
    <xf numFmtId="0" fontId="22" fillId="0" borderId="37" xfId="0" applyNumberFormat="1" applyFont="1" applyBorder="1" applyAlignment="1" applyProtection="1">
      <alignment horizontal="center" vertical="center" shrinkToFit="1"/>
    </xf>
    <xf numFmtId="0" fontId="22" fillId="0" borderId="25" xfId="0" applyNumberFormat="1" applyFont="1" applyBorder="1" applyAlignment="1" applyProtection="1">
      <alignment horizontal="center" vertical="center" shrinkToFit="1"/>
    </xf>
    <xf numFmtId="0" fontId="21" fillId="0" borderId="11" xfId="0" applyFont="1" applyFill="1" applyBorder="1" applyAlignment="1" applyProtection="1">
      <protection hidden="1"/>
    </xf>
    <xf numFmtId="0" fontId="21" fillId="0" borderId="10" xfId="0" applyFont="1" applyFill="1" applyBorder="1" applyAlignment="1" applyProtection="1">
      <protection hidden="1"/>
    </xf>
    <xf numFmtId="3" fontId="22" fillId="0" borderId="14" xfId="0" applyNumberFormat="1" applyFont="1" applyBorder="1" applyAlignment="1">
      <alignment horizontal="center" vertical="center"/>
    </xf>
    <xf numFmtId="0" fontId="21" fillId="0" borderId="0" xfId="0" applyFont="1" applyBorder="1" applyAlignment="1" applyProtection="1">
      <alignment horizontal="left" vertical="center" wrapText="1"/>
      <protection hidden="1"/>
    </xf>
    <xf numFmtId="0" fontId="1" fillId="0" borderId="0" xfId="0" applyFont="1" applyBorder="1" applyAlignment="1" applyProtection="1">
      <alignment horizontal="center" vertical="center"/>
      <protection hidden="1"/>
    </xf>
    <xf numFmtId="0" fontId="1" fillId="0" borderId="0" xfId="0" applyFont="1" applyFill="1" applyProtection="1">
      <alignment vertical="center"/>
      <protection hidden="1"/>
    </xf>
    <xf numFmtId="0" fontId="0" fillId="0" borderId="0" xfId="0" applyFont="1" applyFill="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Border="1" applyAlignment="1" applyProtection="1">
      <alignment horizontal="center"/>
      <protection hidden="1"/>
    </xf>
    <xf numFmtId="0" fontId="1" fillId="0" borderId="0" xfId="0" applyFont="1" applyFill="1" applyBorder="1" applyProtection="1">
      <alignment vertical="center"/>
      <protection hidden="1"/>
    </xf>
    <xf numFmtId="0" fontId="21" fillId="0" borderId="0" xfId="0" applyFont="1" applyFill="1" applyBorder="1" applyAlignment="1" applyProtection="1">
      <alignment vertical="center" shrinkToFit="1"/>
      <protection locked="0" hidden="1"/>
    </xf>
    <xf numFmtId="0" fontId="21" fillId="0" borderId="11" xfId="0" applyFont="1" applyFill="1" applyBorder="1" applyAlignment="1" applyProtection="1">
      <alignment wrapText="1"/>
      <protection hidden="1"/>
    </xf>
    <xf numFmtId="0" fontId="21" fillId="0" borderId="0" xfId="0" applyFont="1" applyFill="1" applyBorder="1" applyAlignment="1" applyProtection="1">
      <alignment shrinkToFit="1"/>
      <protection hidden="1"/>
    </xf>
    <xf numFmtId="0" fontId="0" fillId="0" borderId="10" xfId="0" applyFont="1" applyFill="1" applyBorder="1" applyAlignment="1" applyProtection="1">
      <protection hidden="1"/>
    </xf>
    <xf numFmtId="0" fontId="0" fillId="0" borderId="0" xfId="0" applyFont="1" applyFill="1" applyBorder="1" applyAlignment="1" applyProtection="1">
      <protection hidden="1"/>
    </xf>
    <xf numFmtId="0" fontId="0" fillId="0" borderId="10" xfId="0" applyFont="1" applyFill="1" applyBorder="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11" xfId="0" applyFont="1" applyFill="1" applyBorder="1" applyAlignment="1" applyProtection="1">
      <alignment horizontal="center"/>
      <protection hidden="1"/>
    </xf>
    <xf numFmtId="0" fontId="0" fillId="0" borderId="11" xfId="0" applyFont="1" applyFill="1" applyBorder="1" applyAlignment="1" applyProtection="1">
      <protection hidden="1"/>
    </xf>
    <xf numFmtId="0" fontId="0" fillId="0" borderId="13" xfId="0" applyFont="1" applyFill="1" applyBorder="1" applyProtection="1">
      <alignment vertical="center"/>
      <protection hidden="1"/>
    </xf>
    <xf numFmtId="0" fontId="0" fillId="0" borderId="15" xfId="0" applyFont="1" applyFill="1" applyBorder="1" applyProtection="1">
      <alignment vertical="center"/>
      <protection hidden="1"/>
    </xf>
    <xf numFmtId="0" fontId="0" fillId="0" borderId="10" xfId="0" applyFont="1" applyFill="1" applyBorder="1" applyProtection="1">
      <alignment vertical="center"/>
      <protection hidden="1"/>
    </xf>
    <xf numFmtId="0" fontId="0" fillId="0" borderId="15" xfId="0" applyFont="1" applyFill="1" applyBorder="1" applyAlignment="1" applyProtection="1">
      <alignment horizontal="center" vertical="center"/>
      <protection hidden="1"/>
    </xf>
    <xf numFmtId="0" fontId="0" fillId="0" borderId="14" xfId="0" applyFont="1" applyFill="1" applyBorder="1" applyAlignment="1" applyProtection="1">
      <alignment vertical="center"/>
      <protection hidden="1"/>
    </xf>
    <xf numFmtId="0" fontId="0" fillId="0" borderId="15" xfId="0" applyFont="1" applyFill="1" applyBorder="1" applyAlignment="1" applyProtection="1">
      <alignment vertical="center"/>
      <protection hidden="1"/>
    </xf>
    <xf numFmtId="0" fontId="21" fillId="0" borderId="13" xfId="0" applyFont="1" applyFill="1" applyBorder="1" applyAlignment="1" applyProtection="1">
      <protection hidden="1"/>
    </xf>
    <xf numFmtId="0" fontId="21" fillId="0" borderId="18" xfId="0" applyFont="1" applyFill="1" applyBorder="1" applyAlignment="1" applyProtection="1">
      <protection hidden="1"/>
    </xf>
    <xf numFmtId="0" fontId="21" fillId="0" borderId="16" xfId="0" applyFont="1" applyFill="1" applyBorder="1" applyAlignment="1" applyProtection="1">
      <protection hidden="1"/>
    </xf>
    <xf numFmtId="0" fontId="21" fillId="0" borderId="17" xfId="0" applyFont="1" applyFill="1" applyBorder="1" applyAlignment="1" applyProtection="1">
      <alignment vertical="top"/>
      <protection hidden="1"/>
    </xf>
    <xf numFmtId="0" fontId="21" fillId="0" borderId="11" xfId="0" applyFont="1" applyFill="1" applyBorder="1" applyAlignment="1" applyProtection="1">
      <alignment vertical="top"/>
      <protection hidden="1"/>
    </xf>
    <xf numFmtId="0" fontId="21" fillId="0" borderId="10" xfId="0" applyFont="1" applyFill="1" applyBorder="1" applyAlignment="1" applyProtection="1">
      <alignment vertical="top"/>
      <protection hidden="1"/>
    </xf>
    <xf numFmtId="0" fontId="21" fillId="0" borderId="0" xfId="0" applyFont="1" applyFill="1" applyBorder="1" applyAlignment="1" applyProtection="1">
      <alignment wrapText="1"/>
      <protection hidden="1"/>
    </xf>
    <xf numFmtId="0" fontId="21" fillId="0" borderId="14" xfId="0" applyFont="1" applyFill="1" applyBorder="1" applyAlignment="1" applyProtection="1">
      <alignment vertical="top"/>
      <protection hidden="1"/>
    </xf>
    <xf numFmtId="0" fontId="21" fillId="0" borderId="13" xfId="0" applyFont="1" applyFill="1" applyBorder="1" applyAlignment="1" applyProtection="1">
      <alignment vertical="top"/>
      <protection hidden="1"/>
    </xf>
    <xf numFmtId="0" fontId="21" fillId="0" borderId="15" xfId="0" applyFont="1" applyFill="1" applyBorder="1" applyAlignment="1" applyProtection="1">
      <alignment vertical="top"/>
      <protection hidden="1"/>
    </xf>
    <xf numFmtId="0" fontId="21" fillId="0" borderId="15" xfId="0" applyFont="1" applyFill="1" applyBorder="1" applyAlignment="1" applyProtection="1">
      <alignment horizontal="center" vertical="top"/>
      <protection hidden="1"/>
    </xf>
    <xf numFmtId="0" fontId="22" fillId="0" borderId="1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2" fillId="0" borderId="11" xfId="0" applyFont="1" applyFill="1" applyBorder="1" applyAlignment="1" applyProtection="1">
      <alignment vertical="center"/>
      <protection hidden="1"/>
    </xf>
    <xf numFmtId="49" fontId="21" fillId="0" borderId="0" xfId="0" applyNumberFormat="1" applyFont="1" applyFill="1" applyBorder="1" applyAlignment="1" applyProtection="1">
      <alignment vertical="center"/>
      <protection hidden="1"/>
    </xf>
    <xf numFmtId="0" fontId="21" fillId="0" borderId="0" xfId="0" applyFont="1" applyFill="1" applyProtection="1">
      <alignment vertical="center"/>
      <protection hidden="1"/>
    </xf>
    <xf numFmtId="0" fontId="27" fillId="0" borderId="0" xfId="0" applyFont="1" applyFill="1" applyBorder="1" applyAlignment="1" applyProtection="1">
      <alignment vertical="center"/>
      <protection hidden="1"/>
    </xf>
    <xf numFmtId="0" fontId="21" fillId="0" borderId="0" xfId="0" applyFont="1" applyFill="1" applyBorder="1" applyProtection="1">
      <alignment vertical="center"/>
      <protection hidden="1"/>
    </xf>
    <xf numFmtId="0" fontId="22" fillId="0" borderId="39" xfId="0" applyFont="1" applyBorder="1" applyAlignment="1" applyProtection="1">
      <alignment horizontal="center" vertical="center" shrinkToFit="1"/>
    </xf>
    <xf numFmtId="0" fontId="22" fillId="0" borderId="43" xfId="0" applyNumberFormat="1" applyFont="1" applyBorder="1" applyAlignment="1" applyProtection="1">
      <alignment horizontal="center" vertical="center" shrinkToFit="1"/>
    </xf>
    <xf numFmtId="0" fontId="22" fillId="0" borderId="36" xfId="0" applyNumberFormat="1" applyFont="1" applyBorder="1" applyAlignment="1" applyProtection="1">
      <alignment horizontal="center" vertical="center" shrinkToFit="1"/>
    </xf>
    <xf numFmtId="0" fontId="22" fillId="0" borderId="17" xfId="0" applyNumberFormat="1" applyFont="1" applyBorder="1" applyAlignment="1" applyProtection="1">
      <alignment horizontal="center" vertical="center" shrinkToFit="1"/>
    </xf>
    <xf numFmtId="0" fontId="22" fillId="0" borderId="49" xfId="0" applyNumberFormat="1" applyFont="1" applyBorder="1" applyAlignment="1" applyProtection="1">
      <alignment horizontal="center" vertical="center" shrinkToFit="1"/>
    </xf>
    <xf numFmtId="0" fontId="22" fillId="0" borderId="47" xfId="0" applyFont="1" applyFill="1" applyBorder="1" applyAlignment="1" applyProtection="1">
      <alignment horizontal="center" vertical="center" shrinkToFit="1"/>
    </xf>
    <xf numFmtId="0" fontId="22" fillId="0" borderId="31" xfId="0" applyFont="1" applyBorder="1" applyAlignment="1" applyProtection="1">
      <alignment horizontal="left" vertical="center" shrinkToFit="1"/>
    </xf>
    <xf numFmtId="0" fontId="22" fillId="0" borderId="33" xfId="0" applyFont="1" applyBorder="1" applyAlignment="1" applyProtection="1">
      <alignment horizontal="left" vertical="center" shrinkToFit="1"/>
    </xf>
    <xf numFmtId="0" fontId="22" fillId="0" borderId="25" xfId="0" applyFont="1" applyBorder="1" applyAlignment="1" applyProtection="1">
      <alignment horizontal="left" vertical="center" shrinkToFit="1"/>
    </xf>
    <xf numFmtId="0" fontId="22" fillId="0" borderId="37" xfId="0" applyFont="1" applyBorder="1" applyAlignment="1" applyProtection="1">
      <alignment horizontal="left" vertical="center" shrinkToFit="1"/>
    </xf>
    <xf numFmtId="0" fontId="1" fillId="0" borderId="0" xfId="0" applyFont="1" applyFill="1" applyBorder="1" applyAlignment="1" applyProtection="1">
      <alignment vertical="center"/>
      <protection hidden="1"/>
    </xf>
    <xf numFmtId="0" fontId="21" fillId="0" borderId="0" xfId="0" applyFont="1" applyBorder="1" applyAlignment="1" applyProtection="1">
      <alignment horizontal="left" vertical="center" wrapText="1"/>
      <protection hidden="1"/>
    </xf>
    <xf numFmtId="0" fontId="24" fillId="0" borderId="0" xfId="0" applyFont="1" applyFill="1" applyBorder="1" applyAlignment="1" applyProtection="1">
      <alignment horizontal="center"/>
      <protection hidden="1"/>
    </xf>
    <xf numFmtId="0" fontId="24" fillId="0" borderId="0" xfId="0" applyFont="1" applyFill="1" applyBorder="1" applyAlignment="1" applyProtection="1">
      <alignment vertical="center"/>
      <protection hidden="1"/>
    </xf>
    <xf numFmtId="0" fontId="0" fillId="0" borderId="0" xfId="0" applyFill="1" applyBorder="1" applyAlignment="1" applyProtection="1">
      <protection hidden="1"/>
    </xf>
    <xf numFmtId="0" fontId="21" fillId="0" borderId="11"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14"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top"/>
      <protection hidden="1"/>
    </xf>
    <xf numFmtId="0" fontId="21" fillId="0" borderId="14"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15" xfId="0" applyFont="1" applyFill="1" applyBorder="1" applyAlignment="1" applyProtection="1">
      <alignment vertical="center"/>
      <protection hidden="1"/>
    </xf>
    <xf numFmtId="0" fontId="21"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protection hidden="1"/>
    </xf>
    <xf numFmtId="0" fontId="21" fillId="0" borderId="0" xfId="0" applyFont="1" applyFill="1" applyBorder="1" applyAlignment="1" applyProtection="1">
      <alignment vertical="center"/>
      <protection hidden="1"/>
    </xf>
    <xf numFmtId="0" fontId="1" fillId="0" borderId="0" xfId="0" applyFont="1" applyFill="1" applyBorder="1" applyAlignment="1" applyProtection="1">
      <alignment horizontal="center" vertical="center"/>
      <protection hidden="1"/>
    </xf>
    <xf numFmtId="0" fontId="7" fillId="0" borderId="0" xfId="0" applyFont="1" applyFill="1" applyBorder="1" applyAlignment="1" applyProtection="1">
      <protection hidden="1"/>
    </xf>
    <xf numFmtId="0" fontId="0" fillId="0" borderId="18" xfId="0" applyFont="1" applyFill="1" applyBorder="1" applyProtection="1">
      <alignment vertical="center"/>
      <protection hidden="1"/>
    </xf>
    <xf numFmtId="0" fontId="0" fillId="0" borderId="14" xfId="0" applyFont="1" applyFill="1" applyBorder="1" applyProtection="1">
      <alignment vertical="center"/>
      <protection hidden="1"/>
    </xf>
    <xf numFmtId="0" fontId="22" fillId="0" borderId="0" xfId="0" applyFont="1" applyFill="1">
      <alignment vertical="center"/>
    </xf>
    <xf numFmtId="3" fontId="22" fillId="0" borderId="12" xfId="0" applyNumberFormat="1" applyFont="1" applyFill="1" applyBorder="1">
      <alignment vertical="center"/>
    </xf>
    <xf numFmtId="3" fontId="22" fillId="0" borderId="0" xfId="0" applyNumberFormat="1" applyFont="1" applyFill="1" applyBorder="1">
      <alignment vertical="center"/>
    </xf>
    <xf numFmtId="0" fontId="22" fillId="0" borderId="44" xfId="0" applyFont="1" applyFill="1" applyBorder="1">
      <alignment vertical="center"/>
    </xf>
    <xf numFmtId="0" fontId="34" fillId="0" borderId="12" xfId="0" applyFont="1" applyFill="1" applyBorder="1">
      <alignment vertical="center"/>
    </xf>
    <xf numFmtId="0" fontId="34" fillId="0" borderId="36" xfId="0" applyFont="1" applyFill="1" applyBorder="1">
      <alignment vertical="center"/>
    </xf>
    <xf numFmtId="49" fontId="34" fillId="0" borderId="36" xfId="0" applyNumberFormat="1" applyFont="1" applyFill="1" applyBorder="1">
      <alignment vertical="center"/>
    </xf>
    <xf numFmtId="0" fontId="34" fillId="0" borderId="0" xfId="0" applyFont="1" applyFill="1">
      <alignment vertical="center"/>
    </xf>
    <xf numFmtId="0" fontId="22" fillId="24" borderId="12" xfId="0" applyFont="1" applyFill="1" applyBorder="1">
      <alignment vertical="center"/>
    </xf>
    <xf numFmtId="3" fontId="22" fillId="24" borderId="0" xfId="0" applyNumberFormat="1" applyFont="1" applyFill="1">
      <alignment vertical="center"/>
    </xf>
    <xf numFmtId="0" fontId="22" fillId="24" borderId="0" xfId="0" applyFont="1" applyFill="1">
      <alignment vertical="center"/>
    </xf>
    <xf numFmtId="3" fontId="22" fillId="24" borderId="12" xfId="0" applyNumberFormat="1" applyFont="1" applyFill="1" applyBorder="1">
      <alignment vertical="center"/>
    </xf>
    <xf numFmtId="0" fontId="21" fillId="0" borderId="1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1" xfId="0" applyFont="1" applyFill="1" applyBorder="1" applyAlignment="1" applyProtection="1">
      <alignment horizontal="center"/>
      <protection hidden="1"/>
    </xf>
    <xf numFmtId="0" fontId="21" fillId="0" borderId="0" xfId="0" applyFont="1" applyBorder="1" applyAlignment="1" applyProtection="1">
      <alignment vertical="center" wrapText="1"/>
      <protection hidden="1"/>
    </xf>
    <xf numFmtId="0" fontId="21" fillId="0" borderId="0" xfId="0" applyFont="1" applyBorder="1" applyAlignment="1" applyProtection="1">
      <alignment horizontal="left" vertical="center" wrapText="1"/>
      <protection hidden="1"/>
    </xf>
    <xf numFmtId="0" fontId="22" fillId="0" borderId="10" xfId="0" applyFont="1" applyFill="1" applyBorder="1" applyAlignment="1" applyProtection="1">
      <alignment wrapText="1"/>
      <protection hidden="1"/>
    </xf>
    <xf numFmtId="0" fontId="22" fillId="0" borderId="11" xfId="0" applyFont="1" applyFill="1" applyBorder="1" applyAlignment="1" applyProtection="1">
      <alignment wrapText="1"/>
      <protection hidden="1"/>
    </xf>
    <xf numFmtId="0" fontId="21" fillId="0" borderId="13" xfId="0" applyFont="1" applyFill="1" applyBorder="1" applyAlignment="1" applyProtection="1">
      <alignment horizontal="center"/>
      <protection hidden="1"/>
    </xf>
    <xf numFmtId="0" fontId="21" fillId="0" borderId="0" xfId="0" applyFont="1" applyFill="1" applyBorder="1" applyAlignment="1" applyProtection="1">
      <alignment horizontal="center" wrapText="1"/>
      <protection hidden="1"/>
    </xf>
    <xf numFmtId="0" fontId="21" fillId="0" borderId="11" xfId="0" applyFont="1" applyFill="1" applyBorder="1" applyAlignment="1" applyProtection="1">
      <alignment horizontal="left" wrapText="1"/>
      <protection hidden="1"/>
    </xf>
    <xf numFmtId="0" fontId="21" fillId="0" borderId="16" xfId="0" applyFont="1" applyFill="1" applyBorder="1" applyAlignment="1" applyProtection="1">
      <alignment horizontal="center" wrapText="1"/>
      <protection hidden="1"/>
    </xf>
    <xf numFmtId="0" fontId="21" fillId="0" borderId="13" xfId="0" applyFont="1" applyFill="1" applyBorder="1" applyAlignment="1" applyProtection="1">
      <alignment horizontal="center" wrapText="1"/>
      <protection hidden="1"/>
    </xf>
    <xf numFmtId="0" fontId="21" fillId="0" borderId="11" xfId="0" applyFont="1" applyFill="1" applyBorder="1" applyAlignment="1" applyProtection="1">
      <alignment horizontal="left" vertical="center"/>
      <protection hidden="1"/>
    </xf>
    <xf numFmtId="0" fontId="0" fillId="0" borderId="11" xfId="0" applyFont="1" applyFill="1" applyBorder="1" applyAlignment="1" applyProtection="1">
      <alignment vertical="center"/>
      <protection hidden="1"/>
    </xf>
    <xf numFmtId="0" fontId="0" fillId="0" borderId="13" xfId="0" applyFont="1" applyFill="1" applyBorder="1" applyAlignment="1" applyProtection="1">
      <alignment vertical="center"/>
      <protection hidden="1"/>
    </xf>
    <xf numFmtId="0" fontId="0" fillId="0" borderId="17" xfId="0" applyFont="1" applyFill="1" applyBorder="1" applyAlignment="1" applyProtection="1">
      <alignment vertical="center"/>
      <protection hidden="1"/>
    </xf>
    <xf numFmtId="0" fontId="21" fillId="0" borderId="17" xfId="0" applyFont="1" applyFill="1" applyBorder="1" applyAlignment="1" applyProtection="1">
      <alignment horizontal="center" vertical="top"/>
      <protection hidden="1"/>
    </xf>
    <xf numFmtId="0" fontId="21" fillId="0" borderId="10" xfId="0" applyFont="1" applyFill="1" applyBorder="1" applyAlignment="1" applyProtection="1">
      <alignment horizontal="center" wrapText="1"/>
      <protection hidden="1"/>
    </xf>
    <xf numFmtId="0" fontId="21" fillId="0" borderId="16"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10" xfId="0" applyFont="1" applyFill="1" applyBorder="1" applyAlignment="1" applyProtection="1">
      <alignment horizontal="left"/>
      <protection hidden="1"/>
    </xf>
    <xf numFmtId="176" fontId="21" fillId="0" borderId="0" xfId="0" applyNumberFormat="1" applyFont="1" applyFill="1" applyBorder="1" applyAlignment="1" applyProtection="1">
      <protection hidden="1"/>
    </xf>
    <xf numFmtId="0" fontId="1" fillId="0" borderId="11" xfId="0" applyFont="1" applyBorder="1" applyProtection="1">
      <alignment vertical="center"/>
      <protection hidden="1"/>
    </xf>
    <xf numFmtId="0" fontId="23" fillId="0" borderId="17" xfId="0" applyFont="1" applyFill="1" applyBorder="1" applyAlignment="1" applyProtection="1">
      <alignment horizontal="center"/>
      <protection hidden="1"/>
    </xf>
    <xf numFmtId="0" fontId="21" fillId="0" borderId="14" xfId="0" applyFont="1" applyFill="1" applyBorder="1" applyAlignment="1" applyProtection="1">
      <alignment horizontal="left" wrapText="1"/>
      <protection hidden="1"/>
    </xf>
    <xf numFmtId="0" fontId="21" fillId="0" borderId="15" xfId="0" applyFont="1" applyFill="1" applyBorder="1" applyAlignment="1" applyProtection="1">
      <alignment horizontal="left" wrapText="1"/>
      <protection hidden="1"/>
    </xf>
    <xf numFmtId="0" fontId="21" fillId="0" borderId="17" xfId="0" applyFont="1" applyFill="1" applyBorder="1" applyAlignment="1" applyProtection="1">
      <protection hidden="1"/>
    </xf>
    <xf numFmtId="0" fontId="21" fillId="0" borderId="14" xfId="0" applyFont="1" applyFill="1" applyBorder="1" applyAlignment="1" applyProtection="1">
      <protection hidden="1"/>
    </xf>
    <xf numFmtId="0" fontId="21" fillId="0" borderId="15" xfId="0" applyFont="1" applyFill="1" applyBorder="1" applyAlignment="1" applyProtection="1">
      <protection hidden="1"/>
    </xf>
    <xf numFmtId="0" fontId="22" fillId="0" borderId="14" xfId="0" applyFont="1" applyFill="1" applyBorder="1" applyAlignment="1" applyProtection="1">
      <alignment vertical="top" wrapText="1"/>
      <protection hidden="1"/>
    </xf>
    <xf numFmtId="0" fontId="22" fillId="0" borderId="13" xfId="0" applyFont="1" applyFill="1" applyBorder="1" applyAlignment="1" applyProtection="1">
      <alignment vertical="top" wrapText="1"/>
      <protection hidden="1"/>
    </xf>
    <xf numFmtId="0" fontId="22" fillId="0" borderId="15" xfId="0" applyFont="1" applyFill="1" applyBorder="1" applyAlignment="1" applyProtection="1">
      <alignment vertical="top" wrapText="1"/>
      <protection hidden="1"/>
    </xf>
    <xf numFmtId="0" fontId="21" fillId="0" borderId="18" xfId="0" applyFont="1" applyFill="1" applyBorder="1" applyAlignment="1" applyProtection="1">
      <alignment vertical="top"/>
      <protection hidden="1"/>
    </xf>
    <xf numFmtId="0" fontId="22" fillId="0" borderId="16" xfId="0" applyFont="1" applyFill="1" applyBorder="1" applyAlignment="1" applyProtection="1">
      <protection hidden="1"/>
    </xf>
    <xf numFmtId="0" fontId="21" fillId="0" borderId="16" xfId="0" applyFont="1" applyFill="1" applyBorder="1" applyAlignment="1" applyProtection="1">
      <alignment vertical="top"/>
      <protection hidden="1"/>
    </xf>
    <xf numFmtId="0" fontId="22" fillId="0" borderId="18" xfId="0" applyFont="1" applyFill="1" applyBorder="1" applyAlignment="1" applyProtection="1">
      <alignment vertical="center"/>
      <protection hidden="1"/>
    </xf>
    <xf numFmtId="0" fontId="22" fillId="0" borderId="16" xfId="0" applyFont="1" applyFill="1" applyBorder="1" applyAlignment="1" applyProtection="1">
      <alignment vertical="center"/>
      <protection hidden="1"/>
    </xf>
    <xf numFmtId="0" fontId="22" fillId="0" borderId="17" xfId="0" applyFont="1" applyFill="1" applyBorder="1" applyAlignment="1" applyProtection="1">
      <alignment vertical="center"/>
      <protection hidden="1"/>
    </xf>
    <xf numFmtId="0" fontId="21" fillId="0" borderId="15" xfId="0" applyFont="1" applyFill="1" applyBorder="1" applyAlignment="1" applyProtection="1">
      <alignment vertical="center" wrapText="1"/>
      <protection hidden="1"/>
    </xf>
    <xf numFmtId="0" fontId="21" fillId="0" borderId="0" xfId="0" applyFont="1" applyFill="1" applyBorder="1" applyAlignment="1" applyProtection="1">
      <alignment horizontal="center"/>
      <protection hidden="1"/>
    </xf>
    <xf numFmtId="0" fontId="21" fillId="0" borderId="10" xfId="0" applyFont="1" applyFill="1" applyBorder="1" applyAlignment="1" applyProtection="1">
      <alignment horizontal="center"/>
      <protection hidden="1"/>
    </xf>
    <xf numFmtId="0" fontId="21" fillId="0" borderId="0" xfId="0" applyFont="1" applyFill="1" applyBorder="1" applyAlignment="1" applyProtection="1">
      <alignment horizontal="center" wrapText="1"/>
      <protection hidden="1"/>
    </xf>
    <xf numFmtId="0" fontId="21" fillId="0" borderId="13"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10" xfId="0" applyFont="1" applyFill="1" applyBorder="1" applyAlignment="1" applyProtection="1">
      <alignment horizontal="center" wrapText="1"/>
      <protection hidden="1"/>
    </xf>
    <xf numFmtId="0" fontId="21" fillId="0" borderId="11" xfId="0" applyFont="1" applyFill="1" applyBorder="1" applyAlignment="1" applyProtection="1">
      <alignment vertical="center"/>
      <protection hidden="1"/>
    </xf>
    <xf numFmtId="0" fontId="21" fillId="0" borderId="10" xfId="0" applyFont="1" applyFill="1" applyBorder="1" applyAlignment="1" applyProtection="1">
      <alignment horizontal="right" wrapText="1"/>
      <protection hidden="1"/>
    </xf>
    <xf numFmtId="0" fontId="21" fillId="0" borderId="0" xfId="0" applyFont="1" applyFill="1" applyBorder="1" applyAlignment="1" applyProtection="1">
      <alignment horizontal="right" wrapText="1"/>
      <protection hidden="1"/>
    </xf>
    <xf numFmtId="0" fontId="1" fillId="0" borderId="12" xfId="0" applyFont="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shrinkToFit="1"/>
      <protection locked="0" hidden="1"/>
    </xf>
    <xf numFmtId="0" fontId="21" fillId="0" borderId="13" xfId="0" applyFont="1" applyFill="1" applyBorder="1" applyAlignment="1" applyProtection="1">
      <alignment horizontal="center" wrapText="1"/>
      <protection locked="0" hidden="1"/>
    </xf>
    <xf numFmtId="0" fontId="21" fillId="0" borderId="19" xfId="0" applyFont="1" applyFill="1" applyBorder="1" applyAlignment="1" applyProtection="1">
      <alignment horizontal="center" wrapText="1"/>
      <protection locked="0" hidden="1"/>
    </xf>
    <xf numFmtId="0" fontId="21" fillId="0" borderId="12" xfId="0" applyFont="1" applyFill="1" applyBorder="1" applyAlignment="1" applyProtection="1">
      <alignment horizontal="left" vertical="center"/>
      <protection hidden="1"/>
    </xf>
    <xf numFmtId="0" fontId="21" fillId="0" borderId="12" xfId="0" applyFont="1" applyFill="1" applyBorder="1" applyAlignment="1" applyProtection="1">
      <alignment vertical="center"/>
      <protection hidden="1"/>
    </xf>
    <xf numFmtId="0" fontId="7" fillId="0" borderId="10"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7" fillId="0" borderId="11" xfId="0" applyFont="1" applyFill="1" applyBorder="1" applyAlignment="1" applyProtection="1">
      <alignment horizontal="left" vertical="center" wrapText="1"/>
      <protection hidden="1"/>
    </xf>
    <xf numFmtId="0" fontId="7" fillId="0" borderId="14" xfId="0" applyFont="1" applyFill="1" applyBorder="1" applyAlignment="1" applyProtection="1">
      <alignment horizontal="left" vertical="center" wrapText="1"/>
      <protection hidden="1"/>
    </xf>
    <xf numFmtId="0" fontId="7" fillId="0" borderId="13" xfId="0" applyFont="1" applyFill="1" applyBorder="1" applyAlignment="1" applyProtection="1">
      <alignment horizontal="left" vertical="center" wrapText="1"/>
      <protection hidden="1"/>
    </xf>
    <xf numFmtId="0" fontId="7" fillId="0" borderId="15" xfId="0" applyFont="1" applyFill="1" applyBorder="1" applyAlignment="1" applyProtection="1">
      <alignment horizontal="left" vertical="center" wrapText="1"/>
      <protection hidden="1"/>
    </xf>
    <xf numFmtId="0" fontId="21" fillId="0" borderId="12" xfId="0" applyFont="1" applyFill="1" applyBorder="1" applyAlignment="1" applyProtection="1">
      <alignment vertical="center" wrapText="1"/>
      <protection hidden="1"/>
    </xf>
    <xf numFmtId="0" fontId="0" fillId="0" borderId="12"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12"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center"/>
      <protection locked="0" hidden="1"/>
    </xf>
    <xf numFmtId="0" fontId="21" fillId="0" borderId="13" xfId="0" applyFont="1" applyFill="1" applyBorder="1" applyAlignment="1" applyProtection="1">
      <alignment horizontal="center"/>
      <protection locked="0" hidden="1"/>
    </xf>
    <xf numFmtId="49" fontId="21" fillId="0" borderId="12" xfId="0" applyNumberFormat="1" applyFont="1" applyFill="1" applyBorder="1" applyAlignment="1" applyProtection="1">
      <alignment horizontal="center" vertical="center"/>
      <protection hidden="1"/>
    </xf>
    <xf numFmtId="0" fontId="21" fillId="0" borderId="18"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4"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horizontal="center"/>
      <protection hidden="1"/>
    </xf>
    <xf numFmtId="0" fontId="21" fillId="0" borderId="17" xfId="0" applyFont="1" applyFill="1" applyBorder="1" applyAlignment="1" applyProtection="1">
      <alignment horizontal="center"/>
      <protection hidden="1"/>
    </xf>
    <xf numFmtId="0" fontId="21" fillId="0" borderId="0" xfId="0" applyFont="1" applyFill="1" applyBorder="1" applyAlignment="1" applyProtection="1">
      <alignment horizontal="center"/>
      <protection hidden="1"/>
    </xf>
    <xf numFmtId="0" fontId="21" fillId="0" borderId="11" xfId="0" applyFont="1" applyFill="1" applyBorder="1" applyAlignment="1" applyProtection="1">
      <alignment horizontal="center"/>
      <protection hidden="1"/>
    </xf>
    <xf numFmtId="0" fontId="1" fillId="0" borderId="12" xfId="0" applyFont="1" applyFill="1" applyBorder="1" applyAlignment="1" applyProtection="1">
      <alignment vertical="center"/>
      <protection hidden="1"/>
    </xf>
    <xf numFmtId="0" fontId="21" fillId="0" borderId="12" xfId="0" applyFont="1" applyBorder="1" applyAlignment="1" applyProtection="1">
      <alignment vertical="center" wrapText="1"/>
      <protection hidden="1"/>
    </xf>
    <xf numFmtId="0" fontId="21" fillId="0" borderId="19" xfId="0" applyFont="1" applyFill="1" applyBorder="1" applyAlignment="1" applyProtection="1">
      <alignment horizontal="center"/>
      <protection locked="0" hidden="1"/>
    </xf>
    <xf numFmtId="0" fontId="21" fillId="0" borderId="18" xfId="0" applyFont="1" applyFill="1" applyBorder="1" applyAlignment="1" applyProtection="1">
      <alignment horizontal="center"/>
      <protection hidden="1"/>
    </xf>
    <xf numFmtId="0" fontId="21" fillId="0" borderId="10" xfId="0" applyFont="1" applyFill="1" applyBorder="1" applyAlignment="1" applyProtection="1">
      <alignment horizontal="center"/>
      <protection hidden="1"/>
    </xf>
    <xf numFmtId="0" fontId="21" fillId="0" borderId="0" xfId="0" applyFont="1" applyFill="1" applyBorder="1" applyAlignment="1" applyProtection="1">
      <alignment horizontal="center" wrapText="1"/>
      <protection hidden="1"/>
    </xf>
    <xf numFmtId="0" fontId="21" fillId="0" borderId="18" xfId="0" applyFont="1" applyFill="1" applyBorder="1" applyAlignment="1" applyProtection="1">
      <alignment horizontal="left" wrapText="1"/>
      <protection hidden="1"/>
    </xf>
    <xf numFmtId="0" fontId="21" fillId="0" borderId="16" xfId="0" applyFont="1" applyFill="1" applyBorder="1" applyAlignment="1" applyProtection="1">
      <alignment horizontal="left" wrapText="1"/>
      <protection hidden="1"/>
    </xf>
    <xf numFmtId="0" fontId="21" fillId="0" borderId="17" xfId="0" applyFont="1" applyFill="1" applyBorder="1" applyAlignment="1" applyProtection="1">
      <alignment horizontal="left" wrapText="1"/>
      <protection hidden="1"/>
    </xf>
    <xf numFmtId="0" fontId="21" fillId="0" borderId="10" xfId="0" applyFont="1" applyFill="1" applyBorder="1" applyAlignment="1" applyProtection="1">
      <alignment horizontal="left" wrapText="1"/>
      <protection hidden="1"/>
    </xf>
    <xf numFmtId="0" fontId="21" fillId="0" borderId="0" xfId="0" applyFont="1" applyFill="1" applyBorder="1" applyAlignment="1" applyProtection="1">
      <alignment horizontal="left" wrapText="1"/>
      <protection hidden="1"/>
    </xf>
    <xf numFmtId="0" fontId="21" fillId="0" borderId="11" xfId="0" applyFont="1" applyFill="1" applyBorder="1" applyAlignment="1" applyProtection="1">
      <alignment horizontal="left" wrapText="1"/>
      <protection hidden="1"/>
    </xf>
    <xf numFmtId="38" fontId="0" fillId="0" borderId="12" xfId="33" applyFont="1" applyFill="1" applyBorder="1" applyAlignment="1" applyProtection="1">
      <alignment horizontal="center" vertical="center"/>
      <protection hidden="1"/>
    </xf>
    <xf numFmtId="0" fontId="21" fillId="0" borderId="18"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0" fillId="0" borderId="12" xfId="0" applyFont="1" applyFill="1" applyBorder="1" applyAlignment="1" applyProtection="1">
      <alignment vertical="center"/>
      <protection hidden="1"/>
    </xf>
    <xf numFmtId="0" fontId="0" fillId="0" borderId="12" xfId="0" applyFill="1" applyBorder="1" applyAlignment="1" applyProtection="1">
      <alignment vertical="center"/>
      <protection hidden="1"/>
    </xf>
    <xf numFmtId="0" fontId="1" fillId="0" borderId="12"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wrapText="1"/>
      <protection hidden="1"/>
    </xf>
    <xf numFmtId="0" fontId="21" fillId="0" borderId="12" xfId="0" applyFont="1" applyBorder="1" applyAlignment="1" applyProtection="1">
      <alignment horizontal="left" vertical="center" wrapText="1"/>
      <protection hidden="1"/>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22" fillId="0" borderId="20"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18" xfId="0" applyFont="1" applyFill="1" applyBorder="1" applyAlignment="1" applyProtection="1">
      <alignment wrapText="1"/>
      <protection hidden="1"/>
    </xf>
    <xf numFmtId="0" fontId="22" fillId="0" borderId="16" xfId="0" applyFont="1" applyFill="1" applyBorder="1" applyAlignment="1" applyProtection="1">
      <alignment wrapText="1"/>
      <protection hidden="1"/>
    </xf>
    <xf numFmtId="0" fontId="22" fillId="0" borderId="17" xfId="0" applyFont="1" applyFill="1" applyBorder="1" applyAlignment="1" applyProtection="1">
      <alignment wrapText="1"/>
      <protection hidden="1"/>
    </xf>
    <xf numFmtId="0" fontId="22" fillId="0" borderId="10" xfId="0" applyFont="1" applyFill="1" applyBorder="1" applyAlignment="1" applyProtection="1">
      <alignment wrapText="1"/>
      <protection hidden="1"/>
    </xf>
    <xf numFmtId="0" fontId="22" fillId="0" borderId="0" xfId="0" applyFont="1" applyFill="1" applyBorder="1" applyAlignment="1" applyProtection="1">
      <alignment wrapText="1"/>
      <protection hidden="1"/>
    </xf>
    <xf numFmtId="0" fontId="22" fillId="0" borderId="11" xfId="0" applyFont="1" applyFill="1" applyBorder="1" applyAlignment="1" applyProtection="1">
      <alignment wrapText="1"/>
      <protection hidden="1"/>
    </xf>
    <xf numFmtId="0" fontId="22" fillId="0" borderId="12" xfId="0" applyFont="1" applyBorder="1" applyAlignment="1">
      <alignment horizontal="center" vertical="center"/>
    </xf>
    <xf numFmtId="3" fontId="22" fillId="0" borderId="18" xfId="0" applyNumberFormat="1" applyFont="1" applyBorder="1" applyAlignment="1">
      <alignment horizontal="center" vertical="center"/>
    </xf>
    <xf numFmtId="3" fontId="22" fillId="0" borderId="14" xfId="0" applyNumberFormat="1" applyFont="1" applyBorder="1" applyAlignment="1">
      <alignment horizontal="center" vertical="center"/>
    </xf>
    <xf numFmtId="0" fontId="21" fillId="0" borderId="13" xfId="0" applyFont="1" applyFill="1" applyBorder="1" applyAlignment="1" applyProtection="1">
      <alignment horizontal="center"/>
      <protection hidden="1"/>
    </xf>
    <xf numFmtId="0" fontId="22" fillId="0" borderId="12" xfId="0" applyFont="1" applyFill="1" applyBorder="1" applyAlignment="1">
      <alignment horizontal="center" vertical="center"/>
    </xf>
    <xf numFmtId="0" fontId="21" fillId="0" borderId="12" xfId="0" applyFont="1" applyFill="1" applyBorder="1" applyAlignment="1" applyProtection="1">
      <alignment horizontal="center" vertical="center"/>
      <protection locked="0" hidden="1"/>
    </xf>
    <xf numFmtId="0" fontId="21" fillId="0" borderId="24" xfId="0" applyFont="1" applyFill="1" applyBorder="1" applyAlignment="1" applyProtection="1">
      <alignment horizontal="center" vertical="center"/>
      <protection locked="0" hidden="1"/>
    </xf>
    <xf numFmtId="49" fontId="22" fillId="0" borderId="12" xfId="0" applyNumberFormat="1" applyFont="1" applyFill="1" applyBorder="1" applyAlignment="1" applyProtection="1">
      <alignment horizontal="center" vertical="center"/>
      <protection hidden="1"/>
    </xf>
    <xf numFmtId="0" fontId="21" fillId="0" borderId="11" xfId="0" applyFont="1" applyFill="1" applyBorder="1" applyAlignment="1" applyProtection="1">
      <alignment horizontal="center" wrapText="1"/>
      <protection hidden="1"/>
    </xf>
    <xf numFmtId="0" fontId="21" fillId="0" borderId="24" xfId="0" applyFont="1" applyFill="1" applyBorder="1" applyAlignment="1" applyProtection="1">
      <alignment horizontal="left" vertical="center" wrapText="1"/>
      <protection hidden="1"/>
    </xf>
    <xf numFmtId="178" fontId="21" fillId="0" borderId="0" xfId="0" applyNumberFormat="1" applyFont="1" applyFill="1" applyBorder="1" applyAlignment="1" applyProtection="1">
      <alignment horizontal="center" wrapText="1"/>
      <protection hidden="1"/>
    </xf>
    <xf numFmtId="178" fontId="21" fillId="0" borderId="13" xfId="0" applyNumberFormat="1" applyFont="1" applyFill="1" applyBorder="1" applyAlignment="1" applyProtection="1">
      <alignment horizontal="center" wrapText="1"/>
      <protection hidden="1"/>
    </xf>
    <xf numFmtId="0" fontId="21" fillId="0" borderId="0"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locked="0" hidden="1"/>
    </xf>
    <xf numFmtId="0" fontId="21" fillId="0" borderId="10" xfId="0" applyFont="1" applyFill="1" applyBorder="1" applyAlignment="1" applyProtection="1">
      <alignment horizontal="right"/>
      <protection hidden="1"/>
    </xf>
    <xf numFmtId="0" fontId="21" fillId="0" borderId="0" xfId="0" applyFont="1" applyFill="1" applyBorder="1" applyAlignment="1" applyProtection="1">
      <alignment horizontal="right"/>
      <protection hidden="1"/>
    </xf>
    <xf numFmtId="0" fontId="21" fillId="0" borderId="12" xfId="0" applyFont="1" applyFill="1" applyBorder="1" applyAlignment="1" applyProtection="1">
      <alignment horizontal="left" vertical="center" shrinkToFit="1"/>
      <protection locked="0" hidden="1"/>
    </xf>
    <xf numFmtId="0" fontId="21" fillId="0" borderId="1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11" xfId="0" applyFont="1" applyFill="1" applyBorder="1" applyAlignment="1" applyProtection="1">
      <alignment horizontal="center" vertical="center" wrapText="1"/>
      <protection hidden="1"/>
    </xf>
    <xf numFmtId="0" fontId="21" fillId="0" borderId="14" xfId="0" applyFont="1" applyFill="1" applyBorder="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17"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left" vertical="center" shrinkToFit="1"/>
      <protection hidden="1"/>
    </xf>
    <xf numFmtId="49" fontId="0" fillId="0" borderId="12" xfId="0" applyNumberFormat="1" applyFill="1" applyBorder="1" applyAlignment="1" applyProtection="1">
      <alignment horizontal="center" vertical="center" shrinkToFit="1"/>
      <protection locked="0" hidden="1"/>
    </xf>
    <xf numFmtId="0" fontId="1" fillId="0" borderId="0" xfId="0" applyFont="1" applyFill="1" applyBorder="1" applyAlignment="1" applyProtection="1">
      <alignment horizontal="center" vertical="center"/>
      <protection hidden="1"/>
    </xf>
    <xf numFmtId="0" fontId="7" fillId="0" borderId="0" xfId="0" applyFont="1" applyFill="1" applyBorder="1" applyAlignment="1" applyProtection="1">
      <protection hidden="1"/>
    </xf>
    <xf numFmtId="0" fontId="7" fillId="0" borderId="13" xfId="0" applyFont="1" applyFill="1" applyBorder="1" applyAlignment="1" applyProtection="1">
      <protection hidden="1"/>
    </xf>
    <xf numFmtId="0" fontId="24" fillId="0" borderId="0" xfId="0" applyFont="1" applyFill="1" applyBorder="1" applyAlignment="1" applyProtection="1">
      <alignment horizontal="center"/>
      <protection hidden="1"/>
    </xf>
    <xf numFmtId="0" fontId="24" fillId="0" borderId="13" xfId="0" applyFont="1" applyFill="1" applyBorder="1" applyAlignment="1" applyProtection="1">
      <alignment horizontal="center"/>
      <protection hidden="1"/>
    </xf>
    <xf numFmtId="0" fontId="21" fillId="0" borderId="0" xfId="0" applyFont="1" applyFill="1" applyBorder="1" applyAlignment="1" applyProtection="1">
      <alignment horizontal="center"/>
      <protection locked="0" hidden="1"/>
    </xf>
    <xf numFmtId="0" fontId="27"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49" fontId="21" fillId="0" borderId="24" xfId="0" applyNumberFormat="1" applyFont="1" applyFill="1" applyBorder="1" applyAlignment="1" applyProtection="1">
      <alignment horizontal="center" vertical="center"/>
      <protection hidden="1"/>
    </xf>
    <xf numFmtId="0" fontId="21" fillId="0" borderId="0" xfId="0" applyFont="1" applyFill="1" applyBorder="1" applyAlignment="1" applyProtection="1">
      <alignment horizontal="center" wrapText="1"/>
      <protection locked="0" hidden="1"/>
    </xf>
    <xf numFmtId="0" fontId="21" fillId="0" borderId="18" xfId="0" applyFont="1" applyFill="1" applyBorder="1" applyAlignment="1" applyProtection="1">
      <alignment horizontal="center" vertical="top"/>
      <protection hidden="1"/>
    </xf>
    <xf numFmtId="0" fontId="21" fillId="0" borderId="16" xfId="0" applyFont="1" applyFill="1" applyBorder="1" applyAlignment="1" applyProtection="1">
      <alignment horizontal="center" vertical="top"/>
      <protection hidden="1"/>
    </xf>
    <xf numFmtId="0" fontId="21" fillId="0" borderId="17" xfId="0" applyFont="1" applyFill="1" applyBorder="1" applyAlignment="1" applyProtection="1">
      <alignment horizontal="center" vertical="top"/>
      <protection hidden="1"/>
    </xf>
    <xf numFmtId="0" fontId="21" fillId="0" borderId="14"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5" xfId="0" applyFont="1" applyFill="1" applyBorder="1" applyAlignment="1" applyProtection="1">
      <alignment horizontal="center" vertical="top"/>
      <protection hidden="1"/>
    </xf>
    <xf numFmtId="0" fontId="21" fillId="0" borderId="13" xfId="0" applyNumberFormat="1" applyFont="1" applyFill="1" applyBorder="1" applyAlignment="1" applyProtection="1">
      <alignment horizontal="center"/>
      <protection locked="0" hidden="1"/>
    </xf>
    <xf numFmtId="0" fontId="21" fillId="0" borderId="19" xfId="0" applyNumberFormat="1" applyFont="1" applyFill="1" applyBorder="1" applyAlignment="1" applyProtection="1">
      <alignment horizontal="center"/>
      <protection locked="0" hidden="1"/>
    </xf>
    <xf numFmtId="38" fontId="0" fillId="0" borderId="12" xfId="33" applyFont="1" applyFill="1" applyBorder="1" applyAlignment="1" applyProtection="1">
      <alignment horizontal="center" vertical="center"/>
      <protection locked="0" hidden="1"/>
    </xf>
    <xf numFmtId="0" fontId="7" fillId="0" borderId="18"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center" wrapText="1"/>
      <protection hidden="1"/>
    </xf>
    <xf numFmtId="0" fontId="21" fillId="0" borderId="16" xfId="0" applyFont="1" applyFill="1" applyBorder="1" applyAlignment="1" applyProtection="1">
      <alignment horizontal="center" wrapText="1"/>
      <protection hidden="1"/>
    </xf>
    <xf numFmtId="0" fontId="21" fillId="0" borderId="10" xfId="0" applyFont="1" applyFill="1" applyBorder="1" applyAlignment="1" applyProtection="1">
      <alignment horizontal="center" wrapText="1"/>
      <protection hidden="1"/>
    </xf>
    <xf numFmtId="0" fontId="7" fillId="0" borderId="0" xfId="0" applyFont="1" applyFill="1" applyBorder="1" applyAlignment="1" applyProtection="1">
      <alignment horizontal="center"/>
      <protection hidden="1"/>
    </xf>
    <xf numFmtId="0" fontId="7" fillId="0" borderId="13" xfId="0" applyFont="1" applyFill="1" applyBorder="1" applyAlignment="1" applyProtection="1">
      <alignment horizontal="center"/>
      <protection hidden="1"/>
    </xf>
    <xf numFmtId="0" fontId="21" fillId="0" borderId="0" xfId="0" applyFont="1" applyFill="1" applyBorder="1" applyAlignment="1" applyProtection="1">
      <alignment horizontal="right" vertical="center"/>
      <protection hidden="1"/>
    </xf>
    <xf numFmtId="0" fontId="21" fillId="0" borderId="13" xfId="0" applyFont="1" applyFill="1" applyBorder="1" applyAlignment="1" applyProtection="1">
      <alignment horizontal="center" vertical="center" shrinkToFit="1"/>
      <protection hidden="1"/>
    </xf>
    <xf numFmtId="0" fontId="27" fillId="0" borderId="0" xfId="0" applyFont="1" applyFill="1" applyBorder="1" applyAlignment="1" applyProtection="1">
      <alignment horizontal="center" vertical="center"/>
      <protection locked="0" hidden="1"/>
    </xf>
    <xf numFmtId="0" fontId="7" fillId="0" borderId="0" xfId="0" applyFont="1" applyFill="1" applyBorder="1" applyAlignment="1" applyProtection="1">
      <alignment horizontal="left" shrinkToFit="1"/>
      <protection locked="0" hidden="1"/>
    </xf>
    <xf numFmtId="0" fontId="7" fillId="0" borderId="13" xfId="0" applyFont="1" applyFill="1" applyBorder="1" applyAlignment="1" applyProtection="1">
      <alignment horizontal="left" shrinkToFit="1"/>
      <protection locked="0" hidden="1"/>
    </xf>
    <xf numFmtId="0" fontId="7" fillId="0" borderId="0" xfId="0" applyFont="1" applyFill="1" applyBorder="1" applyAlignment="1" applyProtection="1">
      <alignment horizontal="left"/>
      <protection locked="0" hidden="1"/>
    </xf>
    <xf numFmtId="0" fontId="7" fillId="0" borderId="13" xfId="0" applyFont="1" applyFill="1" applyBorder="1" applyAlignment="1" applyProtection="1">
      <alignment horizontal="left"/>
      <protection locked="0" hidden="1"/>
    </xf>
    <xf numFmtId="0" fontId="7" fillId="0" borderId="0" xfId="0" applyFont="1" applyFill="1" applyBorder="1" applyAlignment="1" applyProtection="1">
      <alignment horizontal="center"/>
      <protection locked="0" hidden="1"/>
    </xf>
    <xf numFmtId="0" fontId="7" fillId="0" borderId="13" xfId="0" applyFont="1" applyFill="1" applyBorder="1" applyAlignment="1" applyProtection="1">
      <alignment horizontal="center"/>
      <protection locked="0" hidden="1"/>
    </xf>
    <xf numFmtId="0" fontId="21" fillId="0" borderId="13" xfId="0" applyFont="1" applyFill="1" applyBorder="1" applyAlignment="1" applyProtection="1">
      <alignment horizontal="center" wrapText="1"/>
      <protection hidden="1"/>
    </xf>
    <xf numFmtId="0" fontId="21" fillId="0" borderId="19" xfId="0" applyFont="1" applyFill="1" applyBorder="1" applyAlignment="1" applyProtection="1">
      <alignment horizontal="center" wrapText="1"/>
      <protection hidden="1"/>
    </xf>
    <xf numFmtId="0" fontId="21" fillId="0" borderId="18"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center" vertical="center"/>
      <protection locked="0" hidden="1"/>
    </xf>
    <xf numFmtId="0" fontId="21" fillId="0" borderId="10" xfId="0" applyFont="1" applyFill="1" applyBorder="1" applyAlignment="1" applyProtection="1">
      <alignment horizontal="center" vertical="center"/>
      <protection locked="0" hidden="1"/>
    </xf>
    <xf numFmtId="0" fontId="21" fillId="0" borderId="11"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1" fillId="0" borderId="18"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0" fillId="0" borderId="18" xfId="0" applyFont="1" applyFill="1" applyBorder="1" applyAlignment="1" applyProtection="1">
      <alignment vertical="center"/>
      <protection hidden="1"/>
    </xf>
    <xf numFmtId="0" fontId="0" fillId="0" borderId="16" xfId="0" applyFont="1" applyFill="1" applyBorder="1" applyAlignment="1" applyProtection="1">
      <alignment vertical="center"/>
      <protection hidden="1"/>
    </xf>
    <xf numFmtId="0" fontId="0" fillId="0" borderId="17"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0" borderId="11" xfId="0" applyFont="1" applyFill="1" applyBorder="1" applyAlignment="1" applyProtection="1">
      <alignment vertical="center"/>
      <protection hidden="1"/>
    </xf>
    <xf numFmtId="0" fontId="0" fillId="0" borderId="14" xfId="0" applyFont="1" applyFill="1" applyBorder="1" applyAlignment="1" applyProtection="1">
      <alignment vertical="center"/>
      <protection hidden="1"/>
    </xf>
    <xf numFmtId="0" fontId="0" fillId="0" borderId="13" xfId="0" applyFont="1" applyFill="1" applyBorder="1" applyAlignment="1" applyProtection="1">
      <alignment vertical="center"/>
      <protection hidden="1"/>
    </xf>
    <xf numFmtId="0" fontId="0" fillId="0" borderId="15" xfId="0" applyFont="1" applyFill="1" applyBorder="1" applyAlignment="1" applyProtection="1">
      <alignment vertical="center"/>
      <protection hidden="1"/>
    </xf>
    <xf numFmtId="0" fontId="21" fillId="0" borderId="18" xfId="0" applyFont="1" applyFill="1" applyBorder="1" applyAlignment="1" applyProtection="1">
      <alignment horizontal="right"/>
      <protection hidden="1"/>
    </xf>
    <xf numFmtId="0" fontId="21" fillId="0" borderId="16" xfId="0" applyFont="1" applyFill="1" applyBorder="1" applyAlignment="1" applyProtection="1">
      <alignment horizontal="right"/>
      <protection hidden="1"/>
    </xf>
    <xf numFmtId="0" fontId="23" fillId="0" borderId="0" xfId="0" applyFont="1" applyFill="1" applyBorder="1" applyAlignment="1" applyProtection="1">
      <alignment horizontal="center" shrinkToFit="1"/>
      <protection locked="0" hidden="1"/>
    </xf>
    <xf numFmtId="0" fontId="21" fillId="0" borderId="18" xfId="0" applyFont="1" applyFill="1" applyBorder="1" applyAlignment="1" applyProtection="1">
      <alignment vertical="center"/>
      <protection hidden="1"/>
    </xf>
    <xf numFmtId="0" fontId="21" fillId="0" borderId="16"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0" fillId="0" borderId="12"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left"/>
      <protection hidden="1"/>
    </xf>
    <xf numFmtId="0" fontId="21" fillId="0" borderId="18" xfId="0" applyFont="1" applyFill="1" applyBorder="1" applyAlignment="1" applyProtection="1">
      <alignment horizontal="left"/>
      <protection hidden="1"/>
    </xf>
    <xf numFmtId="0" fontId="21" fillId="0" borderId="16" xfId="0" applyFont="1" applyFill="1" applyBorder="1" applyAlignment="1" applyProtection="1">
      <alignment horizontal="left"/>
      <protection hidden="1"/>
    </xf>
    <xf numFmtId="0" fontId="21" fillId="0" borderId="17" xfId="0" applyFont="1" applyFill="1" applyBorder="1" applyAlignment="1" applyProtection="1">
      <alignment horizontal="left"/>
      <protection hidden="1"/>
    </xf>
    <xf numFmtId="0" fontId="21" fillId="0" borderId="10" xfId="0" applyFont="1" applyFill="1" applyBorder="1" applyAlignment="1" applyProtection="1">
      <alignment horizontal="left"/>
      <protection hidden="1"/>
    </xf>
    <xf numFmtId="0" fontId="21" fillId="0" borderId="11" xfId="0" applyFont="1" applyFill="1" applyBorder="1" applyAlignment="1" applyProtection="1">
      <alignment horizontal="left"/>
      <protection hidden="1"/>
    </xf>
    <xf numFmtId="0" fontId="23" fillId="0" borderId="0" xfId="0" applyFont="1" applyFill="1" applyBorder="1" applyAlignment="1" applyProtection="1">
      <alignment horizontal="center"/>
      <protection locked="0" hidden="1"/>
    </xf>
    <xf numFmtId="0" fontId="21" fillId="0" borderId="19" xfId="0" applyFont="1" applyFill="1" applyBorder="1" applyAlignment="1" applyProtection="1">
      <alignment horizontal="center"/>
      <protection hidden="1"/>
    </xf>
    <xf numFmtId="0" fontId="7" fillId="0" borderId="12" xfId="0" applyFont="1" applyFill="1" applyBorder="1" applyAlignment="1" applyProtection="1">
      <alignment horizontal="center" vertical="center"/>
      <protection hidden="1"/>
    </xf>
    <xf numFmtId="0" fontId="1" fillId="0" borderId="12" xfId="0" applyFont="1" applyFill="1" applyBorder="1" applyAlignment="1" applyProtection="1">
      <alignment vertical="center" wrapText="1"/>
      <protection hidden="1"/>
    </xf>
    <xf numFmtId="38" fontId="21" fillId="0" borderId="12" xfId="33" applyFont="1" applyFill="1" applyBorder="1" applyAlignment="1" applyProtection="1">
      <alignment vertical="center" wrapText="1"/>
      <protection hidden="1"/>
    </xf>
    <xf numFmtId="0" fontId="34" fillId="0" borderId="12" xfId="0" applyFont="1" applyFill="1" applyBorder="1" applyAlignment="1">
      <alignment horizontal="center" vertical="center"/>
    </xf>
    <xf numFmtId="0" fontId="22" fillId="0" borderId="45" xfId="0" applyFont="1" applyBorder="1" applyAlignment="1" applyProtection="1">
      <alignment vertical="center" shrinkToFit="1"/>
    </xf>
    <xf numFmtId="0" fontId="22" fillId="0" borderId="46" xfId="0" applyFont="1" applyBorder="1" applyAlignment="1">
      <alignment vertical="center" shrinkToFit="1"/>
    </xf>
    <xf numFmtId="0" fontId="33" fillId="0" borderId="0" xfId="0" applyFont="1" applyFill="1" applyAlignment="1" applyProtection="1">
      <alignment horizontal="right" vertical="center"/>
      <protection hidden="1"/>
    </xf>
    <xf numFmtId="0" fontId="31" fillId="0" borderId="0" xfId="0" applyFont="1" applyFill="1" applyAlignment="1" applyProtection="1">
      <alignment horizontal="right" vertical="center"/>
      <protection hidden="1"/>
    </xf>
    <xf numFmtId="0" fontId="0" fillId="0" borderId="38" xfId="0" applyFont="1" applyFill="1" applyBorder="1" applyAlignment="1" applyProtection="1">
      <alignment horizontal="center" vertical="center"/>
      <protection locked="0" hidden="1"/>
    </xf>
    <xf numFmtId="0" fontId="0" fillId="0" borderId="40" xfId="0" applyFont="1" applyFill="1" applyBorder="1" applyAlignment="1" applyProtection="1">
      <alignment horizontal="center" vertical="center"/>
      <protection locked="0" hidden="1"/>
    </xf>
    <xf numFmtId="0" fontId="0" fillId="0" borderId="42" xfId="0" applyFont="1" applyFill="1" applyBorder="1" applyAlignment="1" applyProtection="1">
      <alignment horizontal="center" vertical="center"/>
      <protection locked="0" hidden="1"/>
    </xf>
    <xf numFmtId="0" fontId="0" fillId="0" borderId="23" xfId="0" applyFont="1" applyFill="1" applyBorder="1" applyAlignment="1" applyProtection="1">
      <alignment horizontal="center" vertical="center"/>
      <protection locked="0" hidden="1"/>
    </xf>
    <xf numFmtId="0" fontId="0" fillId="0" borderId="21" xfId="0" applyFont="1" applyFill="1" applyBorder="1" applyAlignment="1" applyProtection="1">
      <alignment horizontal="center" vertical="center"/>
      <protection locked="0" hidden="1"/>
    </xf>
    <xf numFmtId="0" fontId="0" fillId="0" borderId="41" xfId="0" applyFont="1" applyFill="1" applyBorder="1" applyAlignment="1" applyProtection="1">
      <alignment horizontal="center" vertical="center"/>
      <protection locked="0" hidden="1"/>
    </xf>
    <xf numFmtId="0" fontId="0" fillId="0" borderId="0" xfId="0" applyFont="1" applyFill="1" applyAlignment="1" applyProtection="1">
      <alignment horizontal="right" vertical="center"/>
      <protection hidden="1"/>
    </xf>
    <xf numFmtId="0" fontId="0" fillId="0" borderId="22" xfId="0" applyFont="1" applyFill="1" applyBorder="1" applyAlignment="1" applyProtection="1">
      <alignment horizontal="right" vertical="center"/>
      <protection hidden="1"/>
    </xf>
    <xf numFmtId="0" fontId="23" fillId="0" borderId="0" xfId="0" applyFont="1" applyFill="1" applyBorder="1" applyAlignment="1" applyProtection="1">
      <alignment horizontal="center" wrapText="1"/>
      <protection hidden="1"/>
    </xf>
    <xf numFmtId="0" fontId="21" fillId="0" borderId="14"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15" xfId="0" applyFont="1" applyFill="1" applyBorder="1" applyAlignment="1" applyProtection="1">
      <alignment vertical="center"/>
      <protection hidden="1"/>
    </xf>
    <xf numFmtId="0" fontId="21" fillId="0" borderId="14" xfId="0" applyFont="1" applyFill="1" applyBorder="1" applyAlignment="1" applyProtection="1">
      <alignment horizontal="left"/>
      <protection hidden="1"/>
    </xf>
    <xf numFmtId="0" fontId="21" fillId="0" borderId="13" xfId="0" applyFont="1" applyFill="1" applyBorder="1" applyAlignment="1" applyProtection="1">
      <alignment horizontal="left"/>
      <protection hidden="1"/>
    </xf>
    <xf numFmtId="0" fontId="21" fillId="0" borderId="15" xfId="0" applyFont="1" applyFill="1" applyBorder="1" applyAlignment="1" applyProtection="1">
      <alignment horizontal="left"/>
      <protection hidden="1"/>
    </xf>
    <xf numFmtId="0" fontId="0" fillId="0" borderId="36"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6BAAB88D-D185-44B5-A9E9-8FFF3013303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5ABD13F-4951-4FF3-9590-B3467F2D71FA}"/>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Z1014"/>
  <sheetViews>
    <sheetView tabSelected="1" zoomScale="89" zoomScaleNormal="89" workbookViewId="0">
      <selection activeCell="CG118" sqref="CG118:CK121"/>
    </sheetView>
  </sheetViews>
  <sheetFormatPr defaultColWidth="0" defaultRowHeight="13.5" zeroHeight="1" x14ac:dyDescent="0.15"/>
  <cols>
    <col min="1" max="4" width="1.625" style="25" customWidth="1"/>
    <col min="5" max="89" width="1.25" style="71" customWidth="1"/>
    <col min="90" max="93" width="5.625" style="25" customWidth="1"/>
    <col min="94" max="94" width="6.875" style="1" customWidth="1"/>
    <col min="95" max="95" width="12.875" style="1" customWidth="1"/>
    <col min="96" max="96" width="6.875" style="1" customWidth="1"/>
    <col min="97" max="97" width="7.625" style="1" customWidth="1"/>
    <col min="98" max="99" width="5.875" style="1" customWidth="1"/>
    <col min="100" max="100" width="32.75" style="1" customWidth="1"/>
    <col min="101" max="101" width="6.875" style="1" hidden="1" customWidth="1"/>
    <col min="102" max="102" width="8.375" style="1" hidden="1" customWidth="1"/>
    <col min="103" max="103" width="5.625" style="1" hidden="1" customWidth="1"/>
    <col min="104" max="104" width="9.5" style="34" hidden="1" customWidth="1"/>
    <col min="105" max="110" width="12.5" style="34" hidden="1" customWidth="1"/>
    <col min="111" max="111" width="12.875" style="34" hidden="1" customWidth="1"/>
    <col min="112" max="112" width="4.875" style="34" hidden="1" customWidth="1"/>
    <col min="113" max="113" width="5.625" style="34" hidden="1" customWidth="1"/>
    <col min="114" max="114" width="12.875" style="34" hidden="1" customWidth="1"/>
    <col min="115" max="115" width="12" style="34" hidden="1" customWidth="1"/>
    <col min="116" max="117" width="15.5" style="34" hidden="1" customWidth="1"/>
    <col min="118" max="118" width="11.625" style="143" hidden="1" customWidth="1"/>
    <col min="119" max="119" width="8.75" style="143" hidden="1" customWidth="1"/>
    <col min="120" max="120" width="10.625" style="143" hidden="1" customWidth="1"/>
    <col min="121" max="121" width="5.125" style="143" hidden="1" customWidth="1"/>
    <col min="122" max="122" width="10.375" style="143" hidden="1" customWidth="1"/>
    <col min="123" max="123" width="6.875" style="143" hidden="1" customWidth="1"/>
    <col min="124" max="124" width="9.375" style="143" hidden="1" customWidth="1"/>
    <col min="125" max="130" width="5.625" style="1" hidden="1" customWidth="1"/>
    <col min="131" max="16384" width="9" style="1" hidden="1"/>
  </cols>
  <sheetData>
    <row r="1" spans="5:102" ht="8.1" customHeight="1" thickBot="1" x14ac:dyDescent="0.2"/>
    <row r="2" spans="5:102" ht="8.1" customHeight="1" x14ac:dyDescent="0.15">
      <c r="N2" s="397" t="s">
        <v>251</v>
      </c>
      <c r="O2" s="398"/>
      <c r="P2" s="398"/>
      <c r="Q2" s="398"/>
      <c r="R2" s="398"/>
      <c r="S2" s="398"/>
      <c r="T2" s="398"/>
      <c r="U2" s="398"/>
      <c r="V2" s="398"/>
      <c r="W2" s="399"/>
      <c r="X2" s="400"/>
      <c r="Y2" s="400"/>
      <c r="Z2" s="400"/>
      <c r="AA2" s="400"/>
      <c r="AB2" s="400"/>
      <c r="AC2" s="400"/>
      <c r="AD2" s="400"/>
      <c r="AE2" s="401"/>
      <c r="AF2" s="72"/>
      <c r="AG2" s="72"/>
      <c r="AH2" s="397" t="s">
        <v>269</v>
      </c>
      <c r="AI2" s="405"/>
      <c r="AJ2" s="405"/>
      <c r="AK2" s="405"/>
      <c r="AL2" s="405"/>
      <c r="AM2" s="405"/>
      <c r="AN2" s="405"/>
      <c r="AO2" s="405"/>
      <c r="AP2" s="405"/>
      <c r="AQ2" s="405"/>
      <c r="AR2" s="405"/>
      <c r="AS2" s="405"/>
      <c r="AT2" s="406"/>
      <c r="AU2" s="399"/>
      <c r="AV2" s="400"/>
      <c r="AW2" s="400"/>
      <c r="AX2" s="400"/>
      <c r="AY2" s="400"/>
      <c r="AZ2" s="400"/>
      <c r="BA2" s="400"/>
      <c r="BB2" s="400"/>
      <c r="BC2" s="401"/>
    </row>
    <row r="3" spans="5:102" ht="7.5" customHeight="1" thickBot="1" x14ac:dyDescent="0.2">
      <c r="N3" s="398"/>
      <c r="O3" s="398"/>
      <c r="P3" s="398"/>
      <c r="Q3" s="398"/>
      <c r="R3" s="398"/>
      <c r="S3" s="398"/>
      <c r="T3" s="398"/>
      <c r="U3" s="398"/>
      <c r="V3" s="398"/>
      <c r="W3" s="402"/>
      <c r="X3" s="403"/>
      <c r="Y3" s="403"/>
      <c r="Z3" s="403"/>
      <c r="AA3" s="403"/>
      <c r="AB3" s="403"/>
      <c r="AC3" s="403"/>
      <c r="AD3" s="403"/>
      <c r="AE3" s="404"/>
      <c r="AF3" s="72"/>
      <c r="AG3" s="72"/>
      <c r="AH3" s="405"/>
      <c r="AI3" s="405"/>
      <c r="AJ3" s="405"/>
      <c r="AK3" s="405"/>
      <c r="AL3" s="405"/>
      <c r="AM3" s="405"/>
      <c r="AN3" s="405"/>
      <c r="AO3" s="405"/>
      <c r="AP3" s="405"/>
      <c r="AQ3" s="405"/>
      <c r="AR3" s="405"/>
      <c r="AS3" s="405"/>
      <c r="AT3" s="406"/>
      <c r="AU3" s="402"/>
      <c r="AV3" s="403"/>
      <c r="AW3" s="403"/>
      <c r="AX3" s="403"/>
      <c r="AY3" s="403"/>
      <c r="AZ3" s="403"/>
      <c r="BA3" s="403"/>
      <c r="BB3" s="403"/>
      <c r="BC3" s="404"/>
      <c r="CL3" s="27"/>
      <c r="CM3" s="27"/>
      <c r="CN3" s="27"/>
    </row>
    <row r="4" spans="5:102" ht="8.1" customHeight="1" x14ac:dyDescent="0.15">
      <c r="CL4" s="27"/>
      <c r="CM4" s="27"/>
      <c r="CN4" s="27"/>
    </row>
    <row r="5" spans="5:102" ht="8.1" customHeight="1" x14ac:dyDescent="0.15">
      <c r="E5" s="309" t="s">
        <v>11</v>
      </c>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70"/>
      <c r="CM5" s="70"/>
      <c r="CN5" s="70"/>
      <c r="CP5" s="12"/>
      <c r="CQ5" s="12"/>
      <c r="CR5" s="12"/>
      <c r="CS5" s="12"/>
      <c r="CT5" s="12"/>
      <c r="CU5" s="12"/>
      <c r="CV5" s="12"/>
      <c r="CW5" s="12"/>
      <c r="CX5" s="12"/>
    </row>
    <row r="6" spans="5:102" ht="8.1" customHeight="1" x14ac:dyDescent="0.15">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70"/>
      <c r="CM6" s="70"/>
      <c r="CN6" s="70"/>
      <c r="CP6" s="12"/>
      <c r="CQ6" s="12"/>
      <c r="CR6" s="12"/>
      <c r="CS6" s="12"/>
      <c r="CT6" s="12"/>
      <c r="CU6" s="12"/>
      <c r="CV6" s="12"/>
      <c r="CW6" s="12"/>
      <c r="CX6" s="12"/>
    </row>
    <row r="7" spans="5:102" ht="8.1" customHeight="1" x14ac:dyDescent="0.15">
      <c r="E7" s="122"/>
      <c r="F7" s="119"/>
      <c r="G7" s="119"/>
      <c r="H7" s="119"/>
      <c r="I7" s="119"/>
      <c r="J7" s="119"/>
      <c r="K7" s="119"/>
      <c r="L7" s="119"/>
      <c r="M7" s="119"/>
      <c r="N7" s="119"/>
      <c r="O7" s="119"/>
      <c r="P7" s="119"/>
      <c r="Q7" s="119"/>
      <c r="R7" s="75"/>
      <c r="S7" s="75"/>
      <c r="T7" s="107"/>
      <c r="U7" s="107"/>
      <c r="V7" s="107"/>
      <c r="W7" s="107"/>
      <c r="X7" s="107"/>
      <c r="Y7" s="107"/>
      <c r="Z7" s="107"/>
      <c r="AA7" s="315" t="s">
        <v>34</v>
      </c>
      <c r="AB7" s="315"/>
      <c r="AC7" s="315"/>
      <c r="AD7" s="315"/>
      <c r="AE7" s="315"/>
      <c r="AF7" s="315"/>
      <c r="AG7" s="315"/>
      <c r="AH7" s="315"/>
      <c r="AI7" s="315"/>
      <c r="AJ7" s="315"/>
      <c r="AK7" s="315"/>
      <c r="AL7" s="339" t="s">
        <v>36</v>
      </c>
      <c r="AM7" s="339"/>
      <c r="AN7" s="339"/>
      <c r="AO7" s="339"/>
      <c r="AP7" s="339"/>
      <c r="AQ7" s="339"/>
      <c r="AR7" s="339"/>
      <c r="AS7" s="339"/>
      <c r="AT7" s="339"/>
      <c r="AU7" s="339"/>
      <c r="AV7" s="339"/>
      <c r="AW7" s="339"/>
      <c r="AX7" s="315" t="s">
        <v>35</v>
      </c>
      <c r="AY7" s="315"/>
      <c r="AZ7" s="315"/>
      <c r="BA7" s="315"/>
      <c r="BB7" s="315"/>
      <c r="BC7" s="315"/>
      <c r="BD7" s="315"/>
      <c r="BE7" s="315"/>
      <c r="BF7" s="315"/>
      <c r="BG7" s="315" t="str">
        <f>IF(AL7="","？",VLOOKUP(AL7,DK30:DT44,2,FALSE))</f>
        <v>型式</v>
      </c>
      <c r="BH7" s="315"/>
      <c r="BI7" s="315"/>
      <c r="BJ7" s="315"/>
      <c r="BK7" s="315"/>
      <c r="BL7" s="315"/>
      <c r="BM7" s="315"/>
      <c r="BN7" s="315"/>
      <c r="BO7" s="315"/>
      <c r="BP7" s="315"/>
      <c r="BQ7" s="315"/>
      <c r="BR7" s="315"/>
      <c r="BS7" s="315"/>
      <c r="BT7" s="315" t="s">
        <v>42</v>
      </c>
      <c r="BU7" s="315"/>
      <c r="BV7" s="315"/>
      <c r="BW7" s="119"/>
      <c r="BX7" s="119"/>
      <c r="BY7" s="119"/>
      <c r="BZ7" s="119"/>
      <c r="CA7" s="119"/>
      <c r="CB7" s="119"/>
      <c r="CC7" s="119"/>
      <c r="CD7" s="119"/>
      <c r="CE7" s="119"/>
      <c r="CF7" s="119"/>
      <c r="CG7" s="119"/>
      <c r="CH7" s="119"/>
      <c r="CI7" s="119"/>
      <c r="CJ7" s="119"/>
      <c r="CK7" s="119"/>
      <c r="CL7" s="70"/>
      <c r="CM7" s="70"/>
      <c r="CN7" s="70"/>
      <c r="CP7" s="9"/>
      <c r="CQ7" s="12"/>
      <c r="CR7" s="12"/>
      <c r="CS7" s="12"/>
      <c r="CT7" s="12"/>
      <c r="CU7" s="9"/>
      <c r="CV7" s="12"/>
      <c r="CW7" s="12"/>
      <c r="CX7" s="12"/>
    </row>
    <row r="8" spans="5:102" ht="8.1" customHeight="1" x14ac:dyDescent="0.15">
      <c r="E8" s="119"/>
      <c r="F8" s="119"/>
      <c r="G8" s="119"/>
      <c r="H8" s="119"/>
      <c r="I8" s="119"/>
      <c r="J8" s="119"/>
      <c r="K8" s="119"/>
      <c r="L8" s="119"/>
      <c r="M8" s="119"/>
      <c r="N8" s="119"/>
      <c r="O8" s="119"/>
      <c r="P8" s="119"/>
      <c r="Q8" s="119"/>
      <c r="R8" s="107"/>
      <c r="S8" s="107"/>
      <c r="T8" s="107"/>
      <c r="U8" s="107"/>
      <c r="V8" s="107"/>
      <c r="W8" s="107"/>
      <c r="X8" s="107"/>
      <c r="Y8" s="107"/>
      <c r="Z8" s="107"/>
      <c r="AA8" s="315"/>
      <c r="AB8" s="315"/>
      <c r="AC8" s="315"/>
      <c r="AD8" s="315"/>
      <c r="AE8" s="315"/>
      <c r="AF8" s="315"/>
      <c r="AG8" s="315"/>
      <c r="AH8" s="315"/>
      <c r="AI8" s="315"/>
      <c r="AJ8" s="315"/>
      <c r="AK8" s="315"/>
      <c r="AL8" s="339"/>
      <c r="AM8" s="339"/>
      <c r="AN8" s="339"/>
      <c r="AO8" s="339"/>
      <c r="AP8" s="339"/>
      <c r="AQ8" s="339"/>
      <c r="AR8" s="339"/>
      <c r="AS8" s="339"/>
      <c r="AT8" s="339"/>
      <c r="AU8" s="339"/>
      <c r="AV8" s="339"/>
      <c r="AW8" s="339"/>
      <c r="AX8" s="315"/>
      <c r="AY8" s="315"/>
      <c r="AZ8" s="315"/>
      <c r="BA8" s="315"/>
      <c r="BB8" s="315"/>
      <c r="BC8" s="315"/>
      <c r="BD8" s="315"/>
      <c r="BE8" s="315"/>
      <c r="BF8" s="315"/>
      <c r="BG8" s="315"/>
      <c r="BH8" s="315"/>
      <c r="BI8" s="315"/>
      <c r="BJ8" s="315"/>
      <c r="BK8" s="315"/>
      <c r="BL8" s="315"/>
      <c r="BM8" s="315"/>
      <c r="BN8" s="315"/>
      <c r="BO8" s="315"/>
      <c r="BP8" s="315"/>
      <c r="BQ8" s="315"/>
      <c r="BR8" s="315"/>
      <c r="BS8" s="315"/>
      <c r="BT8" s="315"/>
      <c r="BU8" s="315"/>
      <c r="BV8" s="315"/>
      <c r="BW8" s="119"/>
      <c r="BX8" s="119"/>
      <c r="BY8" s="119"/>
      <c r="BZ8" s="119"/>
      <c r="CA8" s="119"/>
      <c r="CB8" s="119"/>
      <c r="CC8" s="119"/>
      <c r="CD8" s="119"/>
      <c r="CE8" s="119"/>
      <c r="CF8" s="119"/>
      <c r="CG8" s="119"/>
      <c r="CH8" s="119"/>
      <c r="CI8" s="119"/>
      <c r="CJ8" s="119"/>
      <c r="CK8" s="119"/>
      <c r="CL8" s="70"/>
      <c r="CM8" s="70"/>
      <c r="CN8" s="70"/>
      <c r="CP8" s="9"/>
      <c r="CQ8" s="12"/>
      <c r="CR8" s="12"/>
      <c r="CS8" s="12"/>
      <c r="CT8" s="12"/>
      <c r="CU8" s="9"/>
      <c r="CV8" s="12"/>
      <c r="CW8" s="12"/>
      <c r="CX8" s="12"/>
    </row>
    <row r="9" spans="5:102" ht="8.1" customHeight="1" x14ac:dyDescent="0.15">
      <c r="E9" s="139"/>
      <c r="F9" s="139"/>
      <c r="G9" s="139"/>
      <c r="H9" s="139"/>
      <c r="I9" s="139"/>
      <c r="J9" s="139"/>
      <c r="K9" s="139"/>
      <c r="L9" s="139"/>
      <c r="M9" s="139"/>
      <c r="N9" s="139"/>
      <c r="O9" s="139"/>
      <c r="P9" s="139"/>
      <c r="Q9" s="75"/>
      <c r="R9" s="123"/>
      <c r="S9" s="123"/>
      <c r="T9" s="123"/>
      <c r="U9" s="123"/>
      <c r="V9" s="123"/>
      <c r="W9" s="123"/>
      <c r="X9" s="123"/>
      <c r="Y9" s="123"/>
      <c r="Z9" s="123"/>
      <c r="AA9" s="123"/>
      <c r="AB9" s="123"/>
      <c r="AC9" s="123"/>
      <c r="AD9" s="123"/>
      <c r="AE9" s="123"/>
      <c r="AF9" s="123"/>
      <c r="AG9" s="123"/>
      <c r="AH9" s="123"/>
      <c r="AI9" s="123"/>
      <c r="AJ9" s="123"/>
      <c r="AK9" s="123"/>
      <c r="AL9" s="123"/>
      <c r="AM9" s="123"/>
      <c r="AN9" s="123"/>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70"/>
      <c r="CM9" s="70"/>
      <c r="CN9" s="70"/>
      <c r="CP9" s="12"/>
      <c r="CQ9" s="12"/>
      <c r="CR9" s="12"/>
      <c r="CS9" s="12"/>
      <c r="CT9" s="12"/>
      <c r="CU9" s="12"/>
      <c r="CV9" s="12"/>
      <c r="CW9" s="12"/>
      <c r="CX9" s="12"/>
    </row>
    <row r="10" spans="5:102" ht="8.1" customHeight="1" x14ac:dyDescent="0.15">
      <c r="E10" s="75"/>
      <c r="F10" s="310" t="s">
        <v>16</v>
      </c>
      <c r="G10" s="310"/>
      <c r="H10" s="310"/>
      <c r="I10" s="310"/>
      <c r="J10" s="310"/>
      <c r="K10" s="310"/>
      <c r="L10" s="310"/>
      <c r="M10" s="310"/>
      <c r="N10" s="310"/>
      <c r="O10" s="310"/>
      <c r="P10" s="310"/>
      <c r="Q10" s="312" t="s">
        <v>17</v>
      </c>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75"/>
      <c r="AP10" s="75"/>
      <c r="AQ10" s="239" t="s">
        <v>102</v>
      </c>
      <c r="AR10" s="239"/>
      <c r="AS10" s="239"/>
      <c r="AT10" s="239"/>
      <c r="AU10" s="239"/>
      <c r="AV10" s="239"/>
      <c r="AW10" s="239"/>
      <c r="AX10" s="239"/>
      <c r="AY10" s="239"/>
      <c r="AZ10" s="316" t="s">
        <v>103</v>
      </c>
      <c r="BA10" s="314"/>
      <c r="BB10" s="314"/>
      <c r="BC10" s="314"/>
      <c r="BD10" s="314"/>
      <c r="BE10" s="314"/>
      <c r="BF10" s="314"/>
      <c r="BG10" s="314"/>
      <c r="BH10" s="314"/>
      <c r="BI10" s="314"/>
      <c r="BJ10" s="314"/>
      <c r="BK10" s="314"/>
      <c r="BL10" s="314"/>
      <c r="BM10" s="314"/>
      <c r="BN10" s="314"/>
      <c r="BO10" s="314"/>
      <c r="BP10" s="31"/>
      <c r="BQ10" s="31"/>
      <c r="BR10" s="31"/>
      <c r="BS10" s="31"/>
      <c r="BT10" s="337" t="s">
        <v>294</v>
      </c>
      <c r="BU10" s="337"/>
      <c r="BV10" s="337"/>
      <c r="BW10" s="337"/>
      <c r="BX10" s="337"/>
      <c r="BY10" s="337"/>
      <c r="BZ10" s="337"/>
      <c r="CA10" s="337"/>
      <c r="CB10" s="337"/>
      <c r="CC10" s="337"/>
      <c r="CD10" s="337"/>
      <c r="CE10" s="337"/>
      <c r="CF10" s="337"/>
      <c r="CG10" s="337"/>
      <c r="CH10" s="337"/>
      <c r="CI10" s="337"/>
      <c r="CJ10" s="337"/>
      <c r="CK10" s="337"/>
      <c r="CL10" s="70"/>
      <c r="CM10" s="70"/>
      <c r="CN10" s="70"/>
      <c r="CP10" s="12"/>
      <c r="CQ10" s="12"/>
      <c r="CR10" s="12"/>
      <c r="CS10" s="12"/>
      <c r="CT10" s="12"/>
      <c r="CU10" s="12"/>
      <c r="CV10" s="12"/>
      <c r="CW10" s="12"/>
      <c r="CX10" s="12"/>
    </row>
    <row r="11" spans="5:102" ht="8.1" customHeight="1" x14ac:dyDescent="0.15">
      <c r="E11" s="75"/>
      <c r="F11" s="311"/>
      <c r="G11" s="311"/>
      <c r="H11" s="311"/>
      <c r="I11" s="311"/>
      <c r="J11" s="311"/>
      <c r="K11" s="311"/>
      <c r="L11" s="311"/>
      <c r="M11" s="311"/>
      <c r="N11" s="311"/>
      <c r="O11" s="311"/>
      <c r="P11" s="311"/>
      <c r="Q11" s="313"/>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75"/>
      <c r="AP11" s="75"/>
      <c r="AQ11" s="282"/>
      <c r="AR11" s="282"/>
      <c r="AS11" s="282"/>
      <c r="AT11" s="282"/>
      <c r="AU11" s="282"/>
      <c r="AV11" s="282"/>
      <c r="AW11" s="282"/>
      <c r="AX11" s="282"/>
      <c r="AY11" s="282"/>
      <c r="AZ11" s="317"/>
      <c r="BA11" s="226"/>
      <c r="BB11" s="226"/>
      <c r="BC11" s="226"/>
      <c r="BD11" s="226"/>
      <c r="BE11" s="226"/>
      <c r="BF11" s="226"/>
      <c r="BG11" s="226"/>
      <c r="BH11" s="226"/>
      <c r="BI11" s="226"/>
      <c r="BJ11" s="226"/>
      <c r="BK11" s="226"/>
      <c r="BL11" s="226"/>
      <c r="BM11" s="226"/>
      <c r="BN11" s="226"/>
      <c r="BO11" s="226"/>
      <c r="BP11" s="31"/>
      <c r="BQ11" s="31"/>
      <c r="BR11" s="31"/>
      <c r="BS11" s="31"/>
      <c r="BT11" s="337"/>
      <c r="BU11" s="337"/>
      <c r="BV11" s="337"/>
      <c r="BW11" s="337"/>
      <c r="BX11" s="337"/>
      <c r="BY11" s="337"/>
      <c r="BZ11" s="337"/>
      <c r="CA11" s="337"/>
      <c r="CB11" s="337"/>
      <c r="CC11" s="337"/>
      <c r="CD11" s="337"/>
      <c r="CE11" s="337"/>
      <c r="CF11" s="337"/>
      <c r="CG11" s="337"/>
      <c r="CH11" s="337"/>
      <c r="CI11" s="337"/>
      <c r="CJ11" s="337"/>
      <c r="CK11" s="337"/>
      <c r="CL11" s="70"/>
      <c r="CM11" s="70"/>
      <c r="CN11" s="70"/>
      <c r="CP11" s="12"/>
      <c r="CQ11" s="12"/>
      <c r="CR11" s="12"/>
      <c r="CS11" s="12"/>
      <c r="CT11" s="12"/>
      <c r="CU11" s="12"/>
      <c r="CV11" s="12"/>
      <c r="CW11" s="12"/>
      <c r="CX11" s="12"/>
    </row>
    <row r="12" spans="5:102" ht="8.1" customHeight="1" x14ac:dyDescent="0.15">
      <c r="E12" s="75"/>
      <c r="F12" s="140"/>
      <c r="G12" s="140"/>
      <c r="H12" s="140"/>
      <c r="I12" s="140"/>
      <c r="J12" s="140"/>
      <c r="K12" s="140"/>
      <c r="L12" s="140"/>
      <c r="M12" s="140"/>
      <c r="N12" s="140"/>
      <c r="O12" s="140"/>
      <c r="P12" s="121"/>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5"/>
      <c r="AP12" s="75"/>
      <c r="AQ12" s="137"/>
      <c r="AR12" s="137"/>
      <c r="AS12" s="137"/>
      <c r="AT12" s="137"/>
      <c r="AU12" s="137"/>
      <c r="AV12" s="137"/>
      <c r="AW12" s="137"/>
      <c r="AX12" s="137"/>
      <c r="AY12" s="137"/>
      <c r="AZ12" s="139"/>
      <c r="BA12" s="137"/>
      <c r="BB12" s="137"/>
      <c r="BC12" s="137"/>
      <c r="BD12" s="137"/>
      <c r="BE12" s="137"/>
      <c r="BF12" s="137"/>
      <c r="BG12" s="137"/>
      <c r="BH12" s="137"/>
      <c r="BI12" s="137"/>
      <c r="BJ12" s="137"/>
      <c r="BK12" s="137"/>
      <c r="BL12" s="137"/>
      <c r="BM12" s="137"/>
      <c r="BN12" s="137"/>
      <c r="BO12" s="137"/>
      <c r="BP12" s="137"/>
      <c r="BQ12" s="137"/>
      <c r="BR12" s="137"/>
      <c r="BS12" s="137"/>
      <c r="BT12" s="136"/>
      <c r="BU12" s="136"/>
      <c r="BV12" s="136"/>
      <c r="BW12" s="75"/>
      <c r="BX12" s="291" t="s">
        <v>182</v>
      </c>
      <c r="BY12" s="291"/>
      <c r="BZ12" s="291"/>
      <c r="CA12" s="291"/>
      <c r="CB12" s="291"/>
      <c r="CC12" s="291"/>
      <c r="CD12" s="138"/>
      <c r="CE12" s="291" t="s">
        <v>183</v>
      </c>
      <c r="CF12" s="291"/>
      <c r="CG12" s="291"/>
      <c r="CH12" s="291"/>
      <c r="CI12" s="291"/>
      <c r="CJ12" s="291"/>
      <c r="CK12" s="138"/>
      <c r="CL12" s="120"/>
      <c r="CM12" s="69"/>
      <c r="CN12" s="69"/>
      <c r="CP12" s="12"/>
      <c r="CQ12" s="12"/>
      <c r="CR12" s="12"/>
      <c r="CS12" s="12"/>
      <c r="CT12" s="12"/>
      <c r="CU12" s="12"/>
      <c r="CV12" s="12"/>
      <c r="CW12" s="12"/>
      <c r="CX12" s="12"/>
    </row>
    <row r="13" spans="5:102" ht="8.1" customHeight="1" x14ac:dyDescent="0.15">
      <c r="E13" s="75"/>
      <c r="F13" s="310" t="s">
        <v>15</v>
      </c>
      <c r="G13" s="310"/>
      <c r="H13" s="310"/>
      <c r="I13" s="310"/>
      <c r="J13" s="310"/>
      <c r="K13" s="310"/>
      <c r="L13" s="310"/>
      <c r="M13" s="310"/>
      <c r="N13" s="310"/>
      <c r="O13" s="310"/>
      <c r="P13" s="312"/>
      <c r="Q13" s="312" t="s">
        <v>17</v>
      </c>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75"/>
      <c r="AP13" s="75"/>
      <c r="AQ13" s="239" t="s">
        <v>104</v>
      </c>
      <c r="AR13" s="239"/>
      <c r="AS13" s="239"/>
      <c r="AT13" s="239"/>
      <c r="AU13" s="239"/>
      <c r="AV13" s="239"/>
      <c r="AW13" s="239"/>
      <c r="AX13" s="239" t="s">
        <v>103</v>
      </c>
      <c r="AY13" s="314"/>
      <c r="AZ13" s="314"/>
      <c r="BA13" s="314"/>
      <c r="BB13" s="314"/>
      <c r="BC13" s="314"/>
      <c r="BD13" s="239" t="s">
        <v>275</v>
      </c>
      <c r="BE13" s="239"/>
      <c r="BF13" s="239" t="s">
        <v>146</v>
      </c>
      <c r="BG13" s="239"/>
      <c r="BH13" s="239"/>
      <c r="BI13" s="239"/>
      <c r="BJ13" s="239"/>
      <c r="BK13" s="239"/>
      <c r="BL13" s="239" t="s">
        <v>103</v>
      </c>
      <c r="BM13" s="314"/>
      <c r="BN13" s="314"/>
      <c r="BO13" s="314"/>
      <c r="BP13" s="314"/>
      <c r="BQ13" s="314"/>
      <c r="BR13" s="239" t="s">
        <v>171</v>
      </c>
      <c r="BS13" s="239"/>
      <c r="BT13" s="239"/>
      <c r="BU13" s="239"/>
      <c r="BV13" s="138"/>
      <c r="BW13" s="138"/>
      <c r="BX13" s="291"/>
      <c r="BY13" s="291"/>
      <c r="BZ13" s="291"/>
      <c r="CA13" s="291"/>
      <c r="CB13" s="291"/>
      <c r="CC13" s="291"/>
      <c r="CD13" s="138"/>
      <c r="CE13" s="291"/>
      <c r="CF13" s="291"/>
      <c r="CG13" s="291"/>
      <c r="CH13" s="291"/>
      <c r="CI13" s="291"/>
      <c r="CJ13" s="291"/>
      <c r="CK13" s="138"/>
      <c r="CL13" s="120"/>
      <c r="CM13" s="69"/>
      <c r="CN13" s="69"/>
      <c r="CO13" s="29"/>
      <c r="CP13" s="7"/>
      <c r="CQ13" s="10"/>
      <c r="CR13" s="10"/>
      <c r="CS13" s="10"/>
      <c r="CT13" s="12"/>
      <c r="CU13" s="12"/>
      <c r="CV13" s="12"/>
      <c r="CW13" s="12"/>
      <c r="CX13" s="12"/>
    </row>
    <row r="14" spans="5:102" ht="8.1" customHeight="1" x14ac:dyDescent="0.15">
      <c r="E14" s="75"/>
      <c r="F14" s="311"/>
      <c r="G14" s="311"/>
      <c r="H14" s="311"/>
      <c r="I14" s="311"/>
      <c r="J14" s="311"/>
      <c r="K14" s="311"/>
      <c r="L14" s="311"/>
      <c r="M14" s="311"/>
      <c r="N14" s="311"/>
      <c r="O14" s="311"/>
      <c r="P14" s="313"/>
      <c r="Q14" s="31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75"/>
      <c r="AP14" s="75"/>
      <c r="AQ14" s="282"/>
      <c r="AR14" s="282"/>
      <c r="AS14" s="282"/>
      <c r="AT14" s="282"/>
      <c r="AU14" s="282"/>
      <c r="AV14" s="282"/>
      <c r="AW14" s="282"/>
      <c r="AX14" s="282"/>
      <c r="AY14" s="226"/>
      <c r="AZ14" s="226"/>
      <c r="BA14" s="226"/>
      <c r="BB14" s="226"/>
      <c r="BC14" s="226"/>
      <c r="BD14" s="282"/>
      <c r="BE14" s="282"/>
      <c r="BF14" s="282"/>
      <c r="BG14" s="282"/>
      <c r="BH14" s="282"/>
      <c r="BI14" s="282"/>
      <c r="BJ14" s="282"/>
      <c r="BK14" s="282"/>
      <c r="BL14" s="282"/>
      <c r="BM14" s="226"/>
      <c r="BN14" s="226"/>
      <c r="BO14" s="226"/>
      <c r="BP14" s="226"/>
      <c r="BQ14" s="226"/>
      <c r="BR14" s="282"/>
      <c r="BS14" s="282"/>
      <c r="BT14" s="282"/>
      <c r="BU14" s="282"/>
      <c r="BV14" s="138"/>
      <c r="BW14" s="75"/>
      <c r="BX14" s="338" t="str">
        <f>IF(OR(BM13="",OR(W2="",AU2="")),"",_xlfn.XLOOKUP(CZ21,CX26:CX36,CT26:CT36))</f>
        <v/>
      </c>
      <c r="BY14" s="338"/>
      <c r="BZ14" s="338"/>
      <c r="CA14" s="338"/>
      <c r="CB14" s="338"/>
      <c r="CC14" s="338"/>
      <c r="CD14" s="76"/>
      <c r="CE14" s="338" t="str">
        <f>IF(OR(BM13="",OR(W2="",AU2="")),"",_xlfn.XLOOKUP(CZ21,CX26:CX36,CU26:CU36))</f>
        <v/>
      </c>
      <c r="CF14" s="338"/>
      <c r="CG14" s="338"/>
      <c r="CH14" s="338"/>
      <c r="CI14" s="338"/>
      <c r="CJ14" s="338"/>
      <c r="CK14" s="76"/>
      <c r="CL14" s="120"/>
      <c r="CM14" s="69"/>
      <c r="CN14" s="69"/>
      <c r="CO14" s="29"/>
      <c r="CP14" s="7"/>
      <c r="CQ14" s="10"/>
      <c r="CR14" s="10"/>
      <c r="CS14" s="10"/>
      <c r="CT14" s="12"/>
      <c r="CU14" s="12"/>
      <c r="CV14" s="12"/>
      <c r="CW14" s="12"/>
      <c r="CX14" s="12"/>
    </row>
    <row r="15" spans="5:102" ht="8.1" customHeight="1" x14ac:dyDescent="0.1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137"/>
      <c r="BP15" s="137"/>
      <c r="BQ15" s="137"/>
      <c r="BR15" s="137"/>
      <c r="BS15" s="137"/>
      <c r="BT15" s="138"/>
      <c r="BU15" s="138"/>
      <c r="BV15" s="138"/>
      <c r="BW15" s="119"/>
      <c r="BX15" s="338"/>
      <c r="BY15" s="338"/>
      <c r="BZ15" s="338"/>
      <c r="CA15" s="338"/>
      <c r="CB15" s="338"/>
      <c r="CC15" s="338"/>
      <c r="CD15" s="119"/>
      <c r="CE15" s="338"/>
      <c r="CF15" s="338"/>
      <c r="CG15" s="338"/>
      <c r="CH15" s="338"/>
      <c r="CI15" s="338"/>
      <c r="CJ15" s="338"/>
      <c r="CK15" s="138"/>
      <c r="CL15" s="120"/>
      <c r="CM15" s="69"/>
      <c r="CN15" s="69"/>
      <c r="CP15" s="12"/>
      <c r="CQ15" s="12"/>
      <c r="CR15" s="12"/>
      <c r="CS15" s="12"/>
      <c r="CT15" s="12"/>
      <c r="CU15" s="12"/>
      <c r="CV15" s="12"/>
      <c r="CW15" s="12"/>
      <c r="CX15" s="12"/>
    </row>
    <row r="16" spans="5:102" ht="8.1" customHeight="1" x14ac:dyDescent="0.1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335" t="s">
        <v>14</v>
      </c>
      <c r="BP16" s="335"/>
      <c r="BQ16" s="335"/>
      <c r="BR16" s="335"/>
      <c r="BS16" s="335"/>
      <c r="BT16" s="335"/>
      <c r="BU16" s="335"/>
      <c r="BV16" s="335"/>
      <c r="BW16" s="344"/>
      <c r="BX16" s="344"/>
      <c r="BY16" s="344"/>
      <c r="BZ16" s="344"/>
      <c r="CA16" s="344"/>
      <c r="CB16" s="344"/>
      <c r="CC16" s="344"/>
      <c r="CD16" s="344"/>
      <c r="CE16" s="344"/>
      <c r="CF16" s="344"/>
      <c r="CG16" s="344"/>
      <c r="CH16" s="344"/>
      <c r="CI16" s="335" t="s">
        <v>20</v>
      </c>
      <c r="CJ16" s="335"/>
      <c r="CK16" s="335"/>
      <c r="CL16" s="70"/>
      <c r="CM16" s="70"/>
      <c r="CN16" s="70"/>
      <c r="CP16" s="12"/>
      <c r="CQ16" s="12"/>
      <c r="CR16" s="12"/>
      <c r="CS16" s="12"/>
      <c r="CT16" s="12"/>
      <c r="CU16" s="12"/>
      <c r="CV16" s="12"/>
      <c r="CW16" s="12"/>
      <c r="CX16" s="12"/>
    </row>
    <row r="17" spans="3:129" ht="8.1" customHeight="1" x14ac:dyDescent="0.1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336"/>
      <c r="BP17" s="336"/>
      <c r="BQ17" s="336"/>
      <c r="BR17" s="336"/>
      <c r="BS17" s="336"/>
      <c r="BT17" s="336"/>
      <c r="BU17" s="336"/>
      <c r="BV17" s="336"/>
      <c r="BW17" s="345"/>
      <c r="BX17" s="345"/>
      <c r="BY17" s="345"/>
      <c r="BZ17" s="345"/>
      <c r="CA17" s="345"/>
      <c r="CB17" s="345"/>
      <c r="CC17" s="345"/>
      <c r="CD17" s="345"/>
      <c r="CE17" s="345"/>
      <c r="CF17" s="345"/>
      <c r="CG17" s="345"/>
      <c r="CH17" s="345"/>
      <c r="CI17" s="336"/>
      <c r="CJ17" s="336"/>
      <c r="CK17" s="336"/>
      <c r="CL17" s="70"/>
      <c r="CM17" s="70"/>
      <c r="CN17" s="70"/>
      <c r="CP17" s="12"/>
      <c r="CQ17" s="12"/>
      <c r="CR17" s="12"/>
      <c r="CS17" s="12"/>
      <c r="CT17" s="12"/>
      <c r="CU17" s="12"/>
      <c r="CV17" s="12"/>
      <c r="CW17" s="12"/>
      <c r="CX17" s="12"/>
    </row>
    <row r="18" spans="3:129" ht="8.1" customHeight="1" x14ac:dyDescent="0.1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136"/>
      <c r="BP18" s="136"/>
      <c r="BQ18" s="136"/>
      <c r="BR18" s="136"/>
      <c r="BS18" s="136"/>
      <c r="BT18" s="136"/>
      <c r="BU18" s="136"/>
      <c r="BV18" s="136"/>
      <c r="BW18" s="139"/>
      <c r="BX18" s="139"/>
      <c r="BY18" s="139"/>
      <c r="BZ18" s="139"/>
      <c r="CA18" s="139"/>
      <c r="CB18" s="139"/>
      <c r="CC18" s="139"/>
      <c r="CD18" s="139"/>
      <c r="CE18" s="139"/>
      <c r="CF18" s="139"/>
      <c r="CG18" s="139"/>
      <c r="CH18" s="139"/>
      <c r="CI18" s="136"/>
      <c r="CJ18" s="136"/>
      <c r="CK18" s="136"/>
      <c r="CL18" s="70"/>
      <c r="CM18" s="70"/>
      <c r="CN18" s="70"/>
      <c r="CP18" s="12"/>
      <c r="CQ18" s="12"/>
      <c r="CR18" s="12"/>
      <c r="CS18" s="12"/>
      <c r="CT18" s="12"/>
      <c r="CU18" s="12"/>
      <c r="CV18" s="12"/>
      <c r="CW18" s="12"/>
      <c r="CX18" s="12"/>
      <c r="CZ18" s="35"/>
    </row>
    <row r="19" spans="3:129" ht="8.1" customHeight="1" x14ac:dyDescent="0.15">
      <c r="E19" s="208" t="s">
        <v>0</v>
      </c>
      <c r="F19" s="241"/>
      <c r="G19" s="241"/>
      <c r="H19" s="241"/>
      <c r="I19" s="241"/>
      <c r="J19" s="241"/>
      <c r="K19" s="241"/>
      <c r="L19" s="241"/>
      <c r="M19" s="391" t="s">
        <v>1</v>
      </c>
      <c r="N19" s="241"/>
      <c r="O19" s="241"/>
      <c r="P19" s="241"/>
      <c r="Q19" s="241"/>
      <c r="R19" s="241"/>
      <c r="S19" s="241"/>
      <c r="T19" s="241"/>
      <c r="U19" s="241"/>
      <c r="V19" s="241"/>
      <c r="W19" s="241"/>
      <c r="X19" s="391" t="s">
        <v>3</v>
      </c>
      <c r="Y19" s="241"/>
      <c r="Z19" s="241"/>
      <c r="AA19" s="241"/>
      <c r="AB19" s="241"/>
      <c r="AC19" s="241"/>
      <c r="AD19" s="241"/>
      <c r="AE19" s="241"/>
      <c r="AF19" s="241"/>
      <c r="AG19" s="241"/>
      <c r="AH19" s="241"/>
      <c r="AI19" s="241"/>
      <c r="AJ19" s="241"/>
      <c r="AK19" s="391" t="s">
        <v>2</v>
      </c>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391" t="s">
        <v>4</v>
      </c>
      <c r="BI19" s="263"/>
      <c r="BJ19" s="263"/>
      <c r="BK19" s="263"/>
      <c r="BL19" s="263"/>
      <c r="BM19" s="263"/>
      <c r="BN19" s="263"/>
      <c r="BO19" s="263"/>
      <c r="BP19" s="263"/>
      <c r="BQ19" s="263"/>
      <c r="BR19" s="263"/>
      <c r="BS19" s="263"/>
      <c r="BT19" s="263"/>
      <c r="BU19" s="263"/>
      <c r="BV19" s="263"/>
      <c r="BW19" s="223" t="s">
        <v>5</v>
      </c>
      <c r="BX19" s="265"/>
      <c r="BY19" s="265"/>
      <c r="BZ19" s="265"/>
      <c r="CA19" s="265"/>
      <c r="CB19" s="265"/>
      <c r="CC19" s="265"/>
      <c r="CD19" s="265"/>
      <c r="CE19" s="265"/>
      <c r="CF19" s="265"/>
      <c r="CG19" s="265"/>
      <c r="CH19" s="265"/>
      <c r="CI19" s="265"/>
      <c r="CJ19" s="265"/>
      <c r="CK19" s="265"/>
      <c r="CL19" s="207"/>
      <c r="CM19" s="207"/>
      <c r="CN19" s="207"/>
      <c r="CP19" s="12"/>
      <c r="CQ19" s="12"/>
      <c r="CR19" s="12"/>
      <c r="CS19" s="12"/>
      <c r="CT19" s="12"/>
      <c r="CU19" s="12"/>
      <c r="CV19" s="12"/>
      <c r="CW19" s="12"/>
      <c r="CX19" s="12"/>
    </row>
    <row r="20" spans="3:129" ht="8.1" customHeight="1" thickBot="1" x14ac:dyDescent="0.2">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5"/>
      <c r="BX20" s="265"/>
      <c r="BY20" s="265"/>
      <c r="BZ20" s="265"/>
      <c r="CA20" s="265"/>
      <c r="CB20" s="265"/>
      <c r="CC20" s="265"/>
      <c r="CD20" s="265"/>
      <c r="CE20" s="265"/>
      <c r="CF20" s="265"/>
      <c r="CG20" s="265"/>
      <c r="CH20" s="265"/>
      <c r="CI20" s="265"/>
      <c r="CJ20" s="265"/>
      <c r="CK20" s="265"/>
      <c r="CL20" s="207"/>
      <c r="CM20" s="207"/>
      <c r="CN20" s="207"/>
      <c r="CP20" s="12"/>
      <c r="CQ20" s="12"/>
      <c r="CR20" s="12"/>
      <c r="CS20" s="12"/>
      <c r="CT20" s="12"/>
      <c r="CU20" s="12"/>
      <c r="CV20" s="12"/>
      <c r="CW20" s="12"/>
      <c r="CX20" s="12"/>
      <c r="DD20" s="36"/>
      <c r="DE20" s="36"/>
    </row>
    <row r="21" spans="3:129" ht="8.1" customHeight="1" x14ac:dyDescent="0.15">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08" t="s">
        <v>12</v>
      </c>
      <c r="BX21" s="213"/>
      <c r="BY21" s="213"/>
      <c r="BZ21" s="213"/>
      <c r="CA21" s="213"/>
      <c r="CB21" s="266" t="s">
        <v>23</v>
      </c>
      <c r="CC21" s="266"/>
      <c r="CD21" s="266"/>
      <c r="CE21" s="266"/>
      <c r="CF21" s="266"/>
      <c r="CG21" s="208" t="s">
        <v>13</v>
      </c>
      <c r="CH21" s="213"/>
      <c r="CI21" s="213"/>
      <c r="CJ21" s="213"/>
      <c r="CK21" s="213"/>
      <c r="CL21" s="207"/>
      <c r="CM21" s="207"/>
      <c r="CN21" s="207"/>
      <c r="CP21" s="12"/>
      <c r="CQ21" s="12"/>
      <c r="CR21" s="12"/>
      <c r="CS21" s="12"/>
      <c r="CT21" s="12"/>
      <c r="CU21" s="12"/>
      <c r="CV21" s="12"/>
      <c r="CW21" s="12"/>
      <c r="CZ21" s="395" t="str">
        <f>W2&amp;AU2&amp;BM13</f>
        <v/>
      </c>
      <c r="DD21" s="36"/>
      <c r="DE21" s="36"/>
    </row>
    <row r="22" spans="3:129" ht="8.1" customHeight="1" thickBot="1" x14ac:dyDescent="0.2">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08"/>
      <c r="BX22" s="213"/>
      <c r="BY22" s="213"/>
      <c r="BZ22" s="213"/>
      <c r="CA22" s="213"/>
      <c r="CB22" s="266"/>
      <c r="CC22" s="266"/>
      <c r="CD22" s="266"/>
      <c r="CE22" s="266"/>
      <c r="CF22" s="266"/>
      <c r="CG22" s="208"/>
      <c r="CH22" s="213"/>
      <c r="CI22" s="213"/>
      <c r="CJ22" s="213"/>
      <c r="CK22" s="213"/>
      <c r="CL22" s="207"/>
      <c r="CM22" s="207"/>
      <c r="CN22" s="207"/>
      <c r="CP22" s="12"/>
      <c r="CQ22" s="12"/>
      <c r="CR22" s="12"/>
      <c r="CS22" s="12"/>
      <c r="CT22" s="12"/>
      <c r="CU22" s="12"/>
      <c r="CV22" s="12"/>
      <c r="CW22" s="12"/>
      <c r="CZ22" s="396"/>
      <c r="DD22" s="36"/>
      <c r="DE22" s="36"/>
      <c r="DJ22" s="37"/>
    </row>
    <row r="23" spans="3:129" ht="8.1" customHeight="1" x14ac:dyDescent="0.15">
      <c r="C23" s="26"/>
      <c r="D23" s="26"/>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13"/>
      <c r="BX23" s="213"/>
      <c r="BY23" s="213"/>
      <c r="BZ23" s="213"/>
      <c r="CA23" s="213"/>
      <c r="CB23" s="266"/>
      <c r="CC23" s="266"/>
      <c r="CD23" s="266"/>
      <c r="CE23" s="266"/>
      <c r="CF23" s="266"/>
      <c r="CG23" s="213"/>
      <c r="CH23" s="213"/>
      <c r="CI23" s="213"/>
      <c r="CJ23" s="213"/>
      <c r="CK23" s="213"/>
      <c r="CL23" s="207"/>
      <c r="CM23" s="207"/>
      <c r="CN23" s="207"/>
      <c r="CP23" s="12"/>
      <c r="CQ23" s="12"/>
      <c r="CR23" s="12"/>
      <c r="CS23" s="12"/>
      <c r="CT23" s="12"/>
      <c r="CU23" s="12"/>
      <c r="CV23" s="12"/>
      <c r="CW23" s="12"/>
      <c r="CX23" s="12"/>
      <c r="DD23" s="36"/>
      <c r="DE23" s="36"/>
      <c r="DJ23" s="37"/>
    </row>
    <row r="24" spans="3:129" ht="8.1" customHeight="1" thickBot="1" x14ac:dyDescent="0.2">
      <c r="C24" s="26"/>
      <c r="D24" s="26"/>
      <c r="E24" s="227" t="s">
        <v>72</v>
      </c>
      <c r="F24" s="227"/>
      <c r="G24" s="220" t="s">
        <v>87</v>
      </c>
      <c r="H24" s="220"/>
      <c r="I24" s="220"/>
      <c r="J24" s="220"/>
      <c r="K24" s="220"/>
      <c r="L24" s="220"/>
      <c r="M24" s="213" t="s">
        <v>65</v>
      </c>
      <c r="N24" s="213"/>
      <c r="O24" s="213"/>
      <c r="P24" s="213"/>
      <c r="Q24" s="213"/>
      <c r="R24" s="213"/>
      <c r="S24" s="213"/>
      <c r="T24" s="213"/>
      <c r="U24" s="213"/>
      <c r="V24" s="213"/>
      <c r="W24" s="213"/>
      <c r="X24" s="213" t="s">
        <v>74</v>
      </c>
      <c r="Y24" s="213"/>
      <c r="Z24" s="213"/>
      <c r="AA24" s="213"/>
      <c r="AB24" s="213"/>
      <c r="AC24" s="213"/>
      <c r="AD24" s="213"/>
      <c r="AE24" s="213"/>
      <c r="AF24" s="213"/>
      <c r="AG24" s="213"/>
      <c r="AH24" s="213"/>
      <c r="AI24" s="213"/>
      <c r="AJ24" s="213"/>
      <c r="AK24" s="228" t="s">
        <v>75</v>
      </c>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30"/>
      <c r="BH24" s="376" t="s">
        <v>73</v>
      </c>
      <c r="BI24" s="377"/>
      <c r="BJ24" s="377"/>
      <c r="BK24" s="377"/>
      <c r="BL24" s="377"/>
      <c r="BM24" s="377"/>
      <c r="BN24" s="377"/>
      <c r="BO24" s="377"/>
      <c r="BP24" s="377"/>
      <c r="BQ24" s="377"/>
      <c r="BR24" s="377"/>
      <c r="BS24" s="377"/>
      <c r="BT24" s="377"/>
      <c r="BU24" s="377"/>
      <c r="BV24" s="378"/>
      <c r="BW24" s="223" t="str">
        <f>IF(DT50="1:指摘なし","〇","")</f>
        <v/>
      </c>
      <c r="BX24" s="223"/>
      <c r="BY24" s="223"/>
      <c r="BZ24" s="223"/>
      <c r="CA24" s="223"/>
      <c r="CB24" s="382" t="s">
        <v>76</v>
      </c>
      <c r="CC24" s="382"/>
      <c r="CD24" s="382"/>
      <c r="CE24" s="382"/>
      <c r="CF24" s="382"/>
      <c r="CG24" s="223" t="str">
        <f>IF(DT50="3:要是正","〇","")</f>
        <v/>
      </c>
      <c r="CH24" s="223"/>
      <c r="CI24" s="223"/>
      <c r="CJ24" s="223"/>
      <c r="CK24" s="223"/>
      <c r="CL24" s="242" t="s">
        <v>210</v>
      </c>
      <c r="CM24" s="242"/>
      <c r="CN24" s="242"/>
      <c r="CP24" s="54" t="s">
        <v>143</v>
      </c>
      <c r="CQ24" s="54"/>
      <c r="CR24" s="54"/>
      <c r="CS24" s="54"/>
      <c r="CT24" s="54"/>
      <c r="CU24" s="54"/>
      <c r="CV24" s="54"/>
      <c r="CW24" s="54"/>
      <c r="CX24" s="54"/>
      <c r="DD24" s="36"/>
      <c r="DE24" s="36"/>
      <c r="DJ24" s="37"/>
    </row>
    <row r="25" spans="3:129" ht="8.1" customHeight="1" thickBot="1" x14ac:dyDescent="0.2">
      <c r="C25" s="26"/>
      <c r="D25" s="26"/>
      <c r="E25" s="227"/>
      <c r="F25" s="227"/>
      <c r="G25" s="220"/>
      <c r="H25" s="220"/>
      <c r="I25" s="220"/>
      <c r="J25" s="220"/>
      <c r="K25" s="220"/>
      <c r="L25" s="220"/>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31"/>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3"/>
      <c r="BH25" s="379"/>
      <c r="BI25" s="380"/>
      <c r="BJ25" s="380"/>
      <c r="BK25" s="380"/>
      <c r="BL25" s="380"/>
      <c r="BM25" s="380"/>
      <c r="BN25" s="380"/>
      <c r="BO25" s="380"/>
      <c r="BP25" s="380"/>
      <c r="BQ25" s="380"/>
      <c r="BR25" s="380"/>
      <c r="BS25" s="380"/>
      <c r="BT25" s="380"/>
      <c r="BU25" s="380"/>
      <c r="BV25" s="381"/>
      <c r="BW25" s="223"/>
      <c r="BX25" s="223"/>
      <c r="BY25" s="223"/>
      <c r="BZ25" s="223"/>
      <c r="CA25" s="223"/>
      <c r="CB25" s="382"/>
      <c r="CC25" s="382"/>
      <c r="CD25" s="382"/>
      <c r="CE25" s="382"/>
      <c r="CF25" s="382"/>
      <c r="CG25" s="223"/>
      <c r="CH25" s="223"/>
      <c r="CI25" s="223"/>
      <c r="CJ25" s="223"/>
      <c r="CK25" s="223"/>
      <c r="CL25" s="242"/>
      <c r="CM25" s="242"/>
      <c r="CN25" s="242"/>
      <c r="CP25" s="20" t="s">
        <v>144</v>
      </c>
      <c r="CQ25" s="22" t="s">
        <v>145</v>
      </c>
      <c r="CR25" s="22" t="s">
        <v>146</v>
      </c>
      <c r="CS25" s="56" t="s">
        <v>147</v>
      </c>
      <c r="CT25" s="56" t="s">
        <v>180</v>
      </c>
      <c r="CU25" s="56" t="s">
        <v>181</v>
      </c>
      <c r="CV25" s="114" t="s">
        <v>148</v>
      </c>
      <c r="CW25" s="109" t="s">
        <v>146</v>
      </c>
      <c r="CX25" s="57" t="s">
        <v>252</v>
      </c>
      <c r="DD25" s="36"/>
      <c r="DE25" s="36"/>
      <c r="DJ25" s="37"/>
    </row>
    <row r="26" spans="3:129" ht="8.1" customHeight="1" x14ac:dyDescent="0.15">
      <c r="C26" s="26"/>
      <c r="D26" s="26"/>
      <c r="E26" s="227"/>
      <c r="F26" s="227"/>
      <c r="G26" s="220"/>
      <c r="H26" s="220"/>
      <c r="I26" s="220"/>
      <c r="J26" s="220"/>
      <c r="K26" s="220"/>
      <c r="L26" s="220"/>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31"/>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3"/>
      <c r="BH26" s="379"/>
      <c r="BI26" s="380"/>
      <c r="BJ26" s="380"/>
      <c r="BK26" s="380"/>
      <c r="BL26" s="380"/>
      <c r="BM26" s="380"/>
      <c r="BN26" s="380"/>
      <c r="BO26" s="380"/>
      <c r="BP26" s="380"/>
      <c r="BQ26" s="380"/>
      <c r="BR26" s="380"/>
      <c r="BS26" s="380"/>
      <c r="BT26" s="380"/>
      <c r="BU26" s="380"/>
      <c r="BV26" s="381"/>
      <c r="BW26" s="223"/>
      <c r="BX26" s="223"/>
      <c r="BY26" s="223"/>
      <c r="BZ26" s="223"/>
      <c r="CA26" s="223"/>
      <c r="CB26" s="382"/>
      <c r="CC26" s="382"/>
      <c r="CD26" s="382"/>
      <c r="CE26" s="382"/>
      <c r="CF26" s="382"/>
      <c r="CG26" s="223"/>
      <c r="CH26" s="223"/>
      <c r="CI26" s="223"/>
      <c r="CJ26" s="223"/>
      <c r="CK26" s="223"/>
      <c r="CL26" s="242"/>
      <c r="CM26" s="242"/>
      <c r="CN26" s="242"/>
      <c r="CP26" s="59" t="s">
        <v>149</v>
      </c>
      <c r="CQ26" s="60" t="s">
        <v>212</v>
      </c>
      <c r="CR26" s="61" t="s">
        <v>175</v>
      </c>
      <c r="CS26" s="61" t="s">
        <v>172</v>
      </c>
      <c r="CT26" s="60">
        <v>628.29999999999995</v>
      </c>
      <c r="CU26" s="60">
        <v>3.5</v>
      </c>
      <c r="CV26" s="115"/>
      <c r="CW26" s="110">
        <v>20</v>
      </c>
      <c r="CX26" s="62" t="str">
        <f t="shared" ref="CX26:CX36" si="0">CP26&amp;CQ26&amp;CW26</f>
        <v>直接式無20</v>
      </c>
      <c r="DD26" s="36"/>
      <c r="DE26" s="36"/>
      <c r="DJ26" s="37"/>
    </row>
    <row r="27" spans="3:129" ht="8.1" customHeight="1" x14ac:dyDescent="0.15">
      <c r="C27" s="26"/>
      <c r="D27" s="26"/>
      <c r="E27" s="227"/>
      <c r="F27" s="227"/>
      <c r="G27" s="220"/>
      <c r="H27" s="220"/>
      <c r="I27" s="220"/>
      <c r="J27" s="220"/>
      <c r="K27" s="220"/>
      <c r="L27" s="220"/>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334" t="s">
        <v>94</v>
      </c>
      <c r="AL27" s="246"/>
      <c r="AM27" s="246"/>
      <c r="AN27" s="246"/>
      <c r="AO27" s="246"/>
      <c r="AP27" s="246"/>
      <c r="AQ27" s="246"/>
      <c r="AR27" s="407" t="str">
        <f>IF(OR(BA10="",BA10=DG30),"",IF(BA10=DG31,VLOOKUP(BL10,DK48:DM49,2,FALSE),VLOOKUP(BL10,DK50:DM51,2,FALSE)))</f>
        <v/>
      </c>
      <c r="AS27" s="407"/>
      <c r="AT27" s="407"/>
      <c r="AU27" s="407"/>
      <c r="AV27" s="407"/>
      <c r="AW27" s="407"/>
      <c r="AX27" s="407"/>
      <c r="AY27" s="407"/>
      <c r="AZ27" s="407"/>
      <c r="BA27" s="407"/>
      <c r="BB27" s="407"/>
      <c r="BC27" s="407"/>
      <c r="BD27" s="407"/>
      <c r="BE27" s="407"/>
      <c r="BF27" s="407"/>
      <c r="BG27" s="77"/>
      <c r="BH27" s="245" t="s">
        <v>94</v>
      </c>
      <c r="BI27" s="239"/>
      <c r="BJ27" s="239"/>
      <c r="BK27" s="239"/>
      <c r="BL27" s="239"/>
      <c r="BM27" s="239"/>
      <c r="BN27" s="239"/>
      <c r="BO27" s="239"/>
      <c r="BP27" s="78"/>
      <c r="BQ27" s="78"/>
      <c r="BR27" s="78"/>
      <c r="BS27" s="78"/>
      <c r="BT27" s="31"/>
      <c r="BU27" s="31"/>
      <c r="BV27" s="204"/>
      <c r="BW27" s="223"/>
      <c r="BX27" s="223"/>
      <c r="BY27" s="223"/>
      <c r="BZ27" s="223"/>
      <c r="CA27" s="223"/>
      <c r="CB27" s="382"/>
      <c r="CC27" s="382"/>
      <c r="CD27" s="382"/>
      <c r="CE27" s="382"/>
      <c r="CF27" s="382"/>
      <c r="CG27" s="223"/>
      <c r="CH27" s="223"/>
      <c r="CI27" s="223"/>
      <c r="CJ27" s="223"/>
      <c r="CK27" s="223"/>
      <c r="CL27" s="242"/>
      <c r="CM27" s="242"/>
      <c r="CN27" s="242"/>
      <c r="CP27" s="21" t="s">
        <v>149</v>
      </c>
      <c r="CQ27" s="55" t="s">
        <v>212</v>
      </c>
      <c r="CR27" s="58" t="s">
        <v>151</v>
      </c>
      <c r="CS27" s="58" t="s">
        <v>176</v>
      </c>
      <c r="CT27" s="55">
        <v>530.1</v>
      </c>
      <c r="CU27" s="55">
        <v>3.5</v>
      </c>
      <c r="CV27" s="116"/>
      <c r="CW27" s="111">
        <v>30</v>
      </c>
      <c r="CX27" s="63" t="str">
        <f t="shared" si="0"/>
        <v>直接式無30</v>
      </c>
      <c r="DD27" s="36"/>
      <c r="DE27" s="36"/>
      <c r="DJ27" s="37"/>
    </row>
    <row r="28" spans="3:129" ht="8.1" customHeight="1" x14ac:dyDescent="0.15">
      <c r="C28" s="26"/>
      <c r="D28" s="26"/>
      <c r="E28" s="227"/>
      <c r="F28" s="227"/>
      <c r="G28" s="220"/>
      <c r="H28" s="220"/>
      <c r="I28" s="220"/>
      <c r="J28" s="220"/>
      <c r="K28" s="220"/>
      <c r="L28" s="220"/>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334"/>
      <c r="AL28" s="246"/>
      <c r="AM28" s="246"/>
      <c r="AN28" s="246"/>
      <c r="AO28" s="246"/>
      <c r="AP28" s="246"/>
      <c r="AQ28" s="246"/>
      <c r="AR28" s="407"/>
      <c r="AS28" s="407"/>
      <c r="AT28" s="407"/>
      <c r="AU28" s="407"/>
      <c r="AV28" s="407"/>
      <c r="AW28" s="407"/>
      <c r="AX28" s="407"/>
      <c r="AY28" s="407"/>
      <c r="AZ28" s="407"/>
      <c r="BA28" s="407"/>
      <c r="BB28" s="407"/>
      <c r="BC28" s="407"/>
      <c r="BD28" s="407"/>
      <c r="BE28" s="407"/>
      <c r="BF28" s="407"/>
      <c r="BG28" s="77"/>
      <c r="BH28" s="245"/>
      <c r="BI28" s="239"/>
      <c r="BJ28" s="239"/>
      <c r="BK28" s="239"/>
      <c r="BL28" s="239"/>
      <c r="BM28" s="239"/>
      <c r="BN28" s="239"/>
      <c r="BO28" s="239"/>
      <c r="BP28" s="78"/>
      <c r="BQ28" s="78"/>
      <c r="BR28" s="78"/>
      <c r="BS28" s="78"/>
      <c r="BT28" s="31"/>
      <c r="BU28" s="31"/>
      <c r="BV28" s="204"/>
      <c r="BW28" s="223"/>
      <c r="BX28" s="223"/>
      <c r="BY28" s="223"/>
      <c r="BZ28" s="223"/>
      <c r="CA28" s="223"/>
      <c r="CB28" s="382"/>
      <c r="CC28" s="382"/>
      <c r="CD28" s="382"/>
      <c r="CE28" s="382"/>
      <c r="CF28" s="382"/>
      <c r="CG28" s="223"/>
      <c r="CH28" s="223"/>
      <c r="CI28" s="223"/>
      <c r="CJ28" s="223"/>
      <c r="CK28" s="223"/>
      <c r="CL28" s="242"/>
      <c r="CM28" s="242"/>
      <c r="CN28" s="242"/>
      <c r="CP28" s="21" t="s">
        <v>149</v>
      </c>
      <c r="CQ28" s="55" t="s">
        <v>212</v>
      </c>
      <c r="CR28" s="58" t="s">
        <v>152</v>
      </c>
      <c r="CS28" s="58" t="s">
        <v>174</v>
      </c>
      <c r="CT28" s="55">
        <v>552.1</v>
      </c>
      <c r="CU28" s="55">
        <v>3.8</v>
      </c>
      <c r="CV28" s="116"/>
      <c r="CW28" s="111">
        <v>45</v>
      </c>
      <c r="CX28" s="63" t="str">
        <f t="shared" si="0"/>
        <v>直接式無45</v>
      </c>
      <c r="DD28" s="36"/>
      <c r="DE28" s="36"/>
      <c r="DJ28" s="37"/>
    </row>
    <row r="29" spans="3:129" ht="8.1" customHeight="1" x14ac:dyDescent="0.15">
      <c r="C29" s="26"/>
      <c r="D29" s="26"/>
      <c r="E29" s="227"/>
      <c r="F29" s="227"/>
      <c r="G29" s="220"/>
      <c r="H29" s="220"/>
      <c r="I29" s="220"/>
      <c r="J29" s="220"/>
      <c r="K29" s="220"/>
      <c r="L29" s="220"/>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9"/>
      <c r="AL29" s="80"/>
      <c r="AM29" s="80"/>
      <c r="AN29" s="80"/>
      <c r="AO29" s="80"/>
      <c r="AP29" s="80"/>
      <c r="AQ29" s="80"/>
      <c r="AR29" s="80"/>
      <c r="AS29" s="80"/>
      <c r="AT29" s="80"/>
      <c r="AU29" s="80"/>
      <c r="AV29" s="80"/>
      <c r="AW29" s="80"/>
      <c r="AX29" s="80"/>
      <c r="AY29" s="80"/>
      <c r="AZ29" s="80"/>
      <c r="BA29" s="80"/>
      <c r="BB29" s="80"/>
      <c r="BC29" s="80"/>
      <c r="BD29" s="80"/>
      <c r="BE29" s="80"/>
      <c r="BF29" s="80"/>
      <c r="BG29" s="77"/>
      <c r="BH29" s="67"/>
      <c r="BI29" s="375"/>
      <c r="BJ29" s="375"/>
      <c r="BK29" s="375"/>
      <c r="BL29" s="375"/>
      <c r="BM29" s="375"/>
      <c r="BN29" s="375"/>
      <c r="BO29" s="375"/>
      <c r="BP29" s="375"/>
      <c r="BQ29" s="375"/>
      <c r="BR29" s="375"/>
      <c r="BS29" s="375"/>
      <c r="BT29" s="375"/>
      <c r="BU29" s="375"/>
      <c r="BV29" s="204"/>
      <c r="BW29" s="223"/>
      <c r="BX29" s="223"/>
      <c r="BY29" s="223"/>
      <c r="BZ29" s="223"/>
      <c r="CA29" s="223"/>
      <c r="CB29" s="382"/>
      <c r="CC29" s="382"/>
      <c r="CD29" s="382"/>
      <c r="CE29" s="382"/>
      <c r="CF29" s="382"/>
      <c r="CG29" s="223"/>
      <c r="CH29" s="223"/>
      <c r="CI29" s="223"/>
      <c r="CJ29" s="223"/>
      <c r="CK29" s="223"/>
      <c r="CL29" s="242"/>
      <c r="CM29" s="242"/>
      <c r="CN29" s="242"/>
      <c r="CP29" s="21" t="s">
        <v>149</v>
      </c>
      <c r="CQ29" s="55" t="s">
        <v>253</v>
      </c>
      <c r="CR29" s="58" t="s">
        <v>153</v>
      </c>
      <c r="CS29" s="58" t="s">
        <v>179</v>
      </c>
      <c r="CT29" s="55">
        <v>628.29999999999995</v>
      </c>
      <c r="CU29" s="55">
        <v>3.5</v>
      </c>
      <c r="CV29" s="116" t="s">
        <v>159</v>
      </c>
      <c r="CW29" s="111">
        <v>20</v>
      </c>
      <c r="CX29" s="63" t="str">
        <f t="shared" si="0"/>
        <v>直接式有20</v>
      </c>
      <c r="DD29" s="36"/>
      <c r="DE29" s="36"/>
      <c r="DJ29" s="37"/>
    </row>
    <row r="30" spans="3:129" ht="8.1" customHeight="1" thickBot="1" x14ac:dyDescent="0.2">
      <c r="E30" s="227"/>
      <c r="F30" s="227"/>
      <c r="G30" s="220"/>
      <c r="H30" s="220"/>
      <c r="I30" s="220"/>
      <c r="J30" s="220"/>
      <c r="K30" s="220"/>
      <c r="L30" s="220"/>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9"/>
      <c r="AL30" s="80"/>
      <c r="AM30" s="80"/>
      <c r="AN30" s="80"/>
      <c r="AO30" s="80"/>
      <c r="AP30" s="80"/>
      <c r="AQ30" s="80"/>
      <c r="AR30" s="80"/>
      <c r="AS30" s="80"/>
      <c r="AT30" s="80"/>
      <c r="AU30" s="80"/>
      <c r="AV30" s="80"/>
      <c r="AW30" s="80"/>
      <c r="AX30" s="80"/>
      <c r="AY30" s="80"/>
      <c r="AZ30" s="80"/>
      <c r="BA30" s="80"/>
      <c r="BB30" s="80"/>
      <c r="BC30" s="80"/>
      <c r="BD30" s="80"/>
      <c r="BE30" s="80"/>
      <c r="BF30" s="80"/>
      <c r="BG30" s="77"/>
      <c r="BH30" s="67"/>
      <c r="BI30" s="375"/>
      <c r="BJ30" s="375"/>
      <c r="BK30" s="375"/>
      <c r="BL30" s="375"/>
      <c r="BM30" s="375"/>
      <c r="BN30" s="375"/>
      <c r="BO30" s="375"/>
      <c r="BP30" s="375"/>
      <c r="BQ30" s="375"/>
      <c r="BR30" s="375"/>
      <c r="BS30" s="375"/>
      <c r="BT30" s="375"/>
      <c r="BU30" s="375"/>
      <c r="BV30" s="204"/>
      <c r="BW30" s="223"/>
      <c r="BX30" s="223"/>
      <c r="BY30" s="223"/>
      <c r="BZ30" s="223"/>
      <c r="CA30" s="223"/>
      <c r="CB30" s="382"/>
      <c r="CC30" s="382"/>
      <c r="CD30" s="382"/>
      <c r="CE30" s="382"/>
      <c r="CF30" s="382"/>
      <c r="CG30" s="223"/>
      <c r="CH30" s="223"/>
      <c r="CI30" s="223"/>
      <c r="CJ30" s="223"/>
      <c r="CK30" s="223"/>
      <c r="CL30" s="242"/>
      <c r="CM30" s="242"/>
      <c r="CN30" s="242"/>
      <c r="CP30" s="17" t="s">
        <v>149</v>
      </c>
      <c r="CQ30" s="18" t="s">
        <v>253</v>
      </c>
      <c r="CR30" s="19" t="s">
        <v>151</v>
      </c>
      <c r="CS30" s="19" t="s">
        <v>177</v>
      </c>
      <c r="CT30" s="18">
        <v>633.70000000000005</v>
      </c>
      <c r="CU30" s="18">
        <v>3.6</v>
      </c>
      <c r="CV30" s="117" t="s">
        <v>159</v>
      </c>
      <c r="CW30" s="112">
        <v>30</v>
      </c>
      <c r="CX30" s="65" t="str">
        <f t="shared" si="0"/>
        <v>直接式有30</v>
      </c>
      <c r="CZ30" s="23" t="s">
        <v>60</v>
      </c>
      <c r="DA30" s="23"/>
      <c r="DB30" s="23"/>
      <c r="DC30" s="23"/>
      <c r="DD30" s="23"/>
      <c r="DE30" s="23" t="s">
        <v>43</v>
      </c>
      <c r="DF30" s="23" t="s">
        <v>44</v>
      </c>
      <c r="DG30" s="23" t="s">
        <v>94</v>
      </c>
      <c r="DH30" s="38" t="s">
        <v>106</v>
      </c>
      <c r="DI30" s="35"/>
      <c r="DJ30" s="23" t="s">
        <v>82</v>
      </c>
      <c r="DK30" s="23" t="s">
        <v>36</v>
      </c>
      <c r="DL30" s="39" t="s">
        <v>27</v>
      </c>
      <c r="DM30" s="23" t="s">
        <v>201</v>
      </c>
      <c r="DN30" s="40" t="s">
        <v>79</v>
      </c>
      <c r="DO30" s="40" t="s">
        <v>45</v>
      </c>
      <c r="DP30" s="40" t="s">
        <v>46</v>
      </c>
      <c r="DQ30" s="270" t="s">
        <v>47</v>
      </c>
      <c r="DR30" s="271"/>
      <c r="DS30" s="272"/>
      <c r="DT30" s="40" t="s">
        <v>82</v>
      </c>
      <c r="DU30" s="13"/>
      <c r="DV30" s="13"/>
      <c r="DW30" s="13"/>
      <c r="DX30" s="268"/>
      <c r="DY30" s="269"/>
    </row>
    <row r="31" spans="3:129" ht="8.1" customHeight="1" x14ac:dyDescent="0.15">
      <c r="E31" s="227"/>
      <c r="F31" s="227"/>
      <c r="G31" s="220"/>
      <c r="H31" s="220"/>
      <c r="I31" s="220"/>
      <c r="J31" s="220"/>
      <c r="K31" s="220"/>
      <c r="L31" s="220"/>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334" t="str">
        <f>IF(BA10=DJ50,DM47,"")</f>
        <v/>
      </c>
      <c r="AL31" s="246"/>
      <c r="AM31" s="246"/>
      <c r="AN31" s="246"/>
      <c r="AO31" s="246"/>
      <c r="AP31" s="246"/>
      <c r="AQ31" s="246"/>
      <c r="AR31" s="407" t="str">
        <f>IF(OR(BA10=DG30,BA10=DG31),"",IF(BA10=DG32,VLOOKUP(BL10,DK50:DM51,3,FALSE),""))</f>
        <v/>
      </c>
      <c r="AS31" s="407"/>
      <c r="AT31" s="407"/>
      <c r="AU31" s="407"/>
      <c r="AV31" s="407"/>
      <c r="AW31" s="407"/>
      <c r="AX31" s="407"/>
      <c r="AY31" s="407"/>
      <c r="AZ31" s="407"/>
      <c r="BA31" s="407"/>
      <c r="BB31" s="407"/>
      <c r="BC31" s="407"/>
      <c r="BD31" s="407"/>
      <c r="BE31" s="407"/>
      <c r="BF31" s="407"/>
      <c r="BG31" s="77"/>
      <c r="BH31" s="245" t="str">
        <f>IF(BA10=DG32,DM47,"")</f>
        <v/>
      </c>
      <c r="BI31" s="239"/>
      <c r="BJ31" s="239"/>
      <c r="BK31" s="239"/>
      <c r="BL31" s="239"/>
      <c r="BM31" s="239"/>
      <c r="BN31" s="239"/>
      <c r="BO31" s="239"/>
      <c r="BP31" s="197"/>
      <c r="BQ31" s="197"/>
      <c r="BR31" s="197"/>
      <c r="BS31" s="197"/>
      <c r="BT31" s="197"/>
      <c r="BU31" s="197"/>
      <c r="BV31" s="124"/>
      <c r="BW31" s="223"/>
      <c r="BX31" s="223"/>
      <c r="BY31" s="223"/>
      <c r="BZ31" s="223"/>
      <c r="CA31" s="223"/>
      <c r="CB31" s="382"/>
      <c r="CC31" s="382"/>
      <c r="CD31" s="382"/>
      <c r="CE31" s="382"/>
      <c r="CF31" s="382"/>
      <c r="CG31" s="223"/>
      <c r="CH31" s="223"/>
      <c r="CI31" s="223"/>
      <c r="CJ31" s="223"/>
      <c r="CK31" s="223"/>
      <c r="CL31" s="242"/>
      <c r="CM31" s="242"/>
      <c r="CN31" s="242"/>
      <c r="CP31" s="59" t="s">
        <v>150</v>
      </c>
      <c r="CQ31" s="60" t="s">
        <v>212</v>
      </c>
      <c r="CR31" s="61" t="s">
        <v>153</v>
      </c>
      <c r="CS31" s="61" t="s">
        <v>178</v>
      </c>
      <c r="CT31" s="60">
        <v>706.9</v>
      </c>
      <c r="CU31" s="60">
        <v>3.7</v>
      </c>
      <c r="CV31" s="115" t="s">
        <v>160</v>
      </c>
      <c r="CW31" s="110">
        <v>20</v>
      </c>
      <c r="CX31" s="62" t="str">
        <f t="shared" si="0"/>
        <v>間接式無20</v>
      </c>
      <c r="CZ31" s="23" t="s">
        <v>49</v>
      </c>
      <c r="DA31" s="23" t="s">
        <v>39</v>
      </c>
      <c r="DB31" s="23">
        <v>1</v>
      </c>
      <c r="DC31" s="23">
        <v>1</v>
      </c>
      <c r="DD31" s="23">
        <v>1</v>
      </c>
      <c r="DE31" s="40"/>
      <c r="DF31" s="40"/>
      <c r="DG31" s="40" t="s">
        <v>91</v>
      </c>
      <c r="DH31" s="23" t="s">
        <v>96</v>
      </c>
      <c r="DI31" s="35"/>
      <c r="DJ31" s="23" t="s">
        <v>83</v>
      </c>
      <c r="DK31" s="23" t="s">
        <v>80</v>
      </c>
      <c r="DL31" s="39" t="s">
        <v>81</v>
      </c>
      <c r="DM31" s="23" t="s">
        <v>84</v>
      </c>
      <c r="DO31" s="40" t="s">
        <v>85</v>
      </c>
      <c r="DP31" s="40">
        <v>300</v>
      </c>
      <c r="DQ31" s="40" t="s">
        <v>86</v>
      </c>
      <c r="DR31" s="40">
        <v>-75</v>
      </c>
      <c r="DS31" s="40">
        <v>75</v>
      </c>
      <c r="DT31" s="40" t="s">
        <v>83</v>
      </c>
      <c r="DU31" s="11"/>
      <c r="DV31" s="11"/>
      <c r="DW31" s="11"/>
      <c r="DX31" s="11"/>
      <c r="DY31" s="11"/>
    </row>
    <row r="32" spans="3:129" ht="8.1" customHeight="1" x14ac:dyDescent="0.15">
      <c r="E32" s="227"/>
      <c r="F32" s="227"/>
      <c r="G32" s="220"/>
      <c r="H32" s="220"/>
      <c r="I32" s="220"/>
      <c r="J32" s="220"/>
      <c r="K32" s="220"/>
      <c r="L32" s="220"/>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334"/>
      <c r="AL32" s="246"/>
      <c r="AM32" s="246"/>
      <c r="AN32" s="246"/>
      <c r="AO32" s="246"/>
      <c r="AP32" s="246"/>
      <c r="AQ32" s="246"/>
      <c r="AR32" s="407"/>
      <c r="AS32" s="407"/>
      <c r="AT32" s="407"/>
      <c r="AU32" s="407"/>
      <c r="AV32" s="407"/>
      <c r="AW32" s="407"/>
      <c r="AX32" s="407"/>
      <c r="AY32" s="407"/>
      <c r="AZ32" s="407"/>
      <c r="BA32" s="407"/>
      <c r="BB32" s="407"/>
      <c r="BC32" s="407"/>
      <c r="BD32" s="407"/>
      <c r="BE32" s="407"/>
      <c r="BF32" s="407"/>
      <c r="BG32" s="77"/>
      <c r="BH32" s="245"/>
      <c r="BI32" s="239"/>
      <c r="BJ32" s="239"/>
      <c r="BK32" s="239"/>
      <c r="BL32" s="239"/>
      <c r="BM32" s="239"/>
      <c r="BN32" s="239"/>
      <c r="BO32" s="239"/>
      <c r="BP32" s="197"/>
      <c r="BQ32" s="197"/>
      <c r="BR32" s="197"/>
      <c r="BS32" s="197"/>
      <c r="BT32" s="197"/>
      <c r="BU32" s="197"/>
      <c r="BV32" s="124"/>
      <c r="BW32" s="223"/>
      <c r="BX32" s="223"/>
      <c r="BY32" s="223"/>
      <c r="BZ32" s="223"/>
      <c r="CA32" s="223"/>
      <c r="CB32" s="382"/>
      <c r="CC32" s="382"/>
      <c r="CD32" s="382"/>
      <c r="CE32" s="382"/>
      <c r="CF32" s="382"/>
      <c r="CG32" s="223"/>
      <c r="CH32" s="223"/>
      <c r="CI32" s="223"/>
      <c r="CJ32" s="223"/>
      <c r="CK32" s="223"/>
      <c r="CL32" s="242"/>
      <c r="CM32" s="242"/>
      <c r="CN32" s="242"/>
      <c r="CP32" s="21" t="s">
        <v>150</v>
      </c>
      <c r="CQ32" s="55" t="s">
        <v>212</v>
      </c>
      <c r="CR32" s="58" t="s">
        <v>151</v>
      </c>
      <c r="CS32" s="58" t="s">
        <v>173</v>
      </c>
      <c r="CT32" s="55">
        <v>678.6</v>
      </c>
      <c r="CU32" s="55">
        <v>3.8</v>
      </c>
      <c r="CV32" s="116" t="s">
        <v>160</v>
      </c>
      <c r="CW32" s="111">
        <v>30</v>
      </c>
      <c r="CX32" s="63" t="str">
        <f t="shared" si="0"/>
        <v>間接式無30</v>
      </c>
      <c r="CZ32" s="23" t="s">
        <v>50</v>
      </c>
      <c r="DA32" s="23"/>
      <c r="DB32" s="23">
        <v>2</v>
      </c>
      <c r="DC32" s="23">
        <v>2</v>
      </c>
      <c r="DD32" s="23">
        <v>2</v>
      </c>
      <c r="DE32" s="40"/>
      <c r="DF32" s="40"/>
      <c r="DG32" s="40" t="s">
        <v>105</v>
      </c>
      <c r="DH32" s="23" t="s">
        <v>97</v>
      </c>
      <c r="DI32" s="35"/>
      <c r="DJ32" s="23" t="s">
        <v>88</v>
      </c>
      <c r="DK32" s="23" t="s">
        <v>89</v>
      </c>
      <c r="DL32" s="39" t="s">
        <v>90</v>
      </c>
      <c r="DM32" s="23" t="s">
        <v>84</v>
      </c>
      <c r="DN32" s="40"/>
      <c r="DO32" s="40" t="s">
        <v>85</v>
      </c>
      <c r="DP32" s="40">
        <v>300</v>
      </c>
      <c r="DQ32" s="40" t="s">
        <v>86</v>
      </c>
      <c r="DR32" s="40">
        <v>-75</v>
      </c>
      <c r="DS32" s="40">
        <v>75</v>
      </c>
      <c r="DT32" s="40" t="s">
        <v>88</v>
      </c>
      <c r="DU32" s="11"/>
      <c r="DV32" s="11"/>
      <c r="DW32" s="11"/>
      <c r="DX32" s="11"/>
      <c r="DY32" s="11"/>
    </row>
    <row r="33" spans="5:129" ht="8.1" customHeight="1" x14ac:dyDescent="0.15">
      <c r="E33" s="227"/>
      <c r="F33" s="227"/>
      <c r="G33" s="220"/>
      <c r="H33" s="220"/>
      <c r="I33" s="220"/>
      <c r="J33" s="220"/>
      <c r="K33" s="220"/>
      <c r="L33" s="220"/>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03"/>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77"/>
      <c r="BH33" s="198"/>
      <c r="BI33" s="389"/>
      <c r="BJ33" s="389"/>
      <c r="BK33" s="389"/>
      <c r="BL33" s="389"/>
      <c r="BM33" s="389"/>
      <c r="BN33" s="389"/>
      <c r="BO33" s="389"/>
      <c r="BP33" s="389"/>
      <c r="BQ33" s="389"/>
      <c r="BR33" s="389"/>
      <c r="BS33" s="389"/>
      <c r="BT33" s="389"/>
      <c r="BU33" s="389"/>
      <c r="BV33" s="124"/>
      <c r="BW33" s="223"/>
      <c r="BX33" s="223"/>
      <c r="BY33" s="223"/>
      <c r="BZ33" s="223"/>
      <c r="CA33" s="223"/>
      <c r="CB33" s="382"/>
      <c r="CC33" s="382"/>
      <c r="CD33" s="382"/>
      <c r="CE33" s="382"/>
      <c r="CF33" s="382"/>
      <c r="CG33" s="223"/>
      <c r="CH33" s="223"/>
      <c r="CI33" s="223"/>
      <c r="CJ33" s="223"/>
      <c r="CK33" s="223"/>
      <c r="CL33" s="242"/>
      <c r="CM33" s="242"/>
      <c r="CN33" s="242"/>
      <c r="CP33" s="21" t="s">
        <v>150</v>
      </c>
      <c r="CQ33" s="55" t="s">
        <v>212</v>
      </c>
      <c r="CR33" s="58" t="s">
        <v>152</v>
      </c>
      <c r="CS33" s="58" t="s">
        <v>155</v>
      </c>
      <c r="CT33" s="55">
        <v>604.79999999999995</v>
      </c>
      <c r="CU33" s="55">
        <v>3.7</v>
      </c>
      <c r="CV33" s="116"/>
      <c r="CW33" s="111">
        <v>45</v>
      </c>
      <c r="CX33" s="63" t="str">
        <f t="shared" si="0"/>
        <v>間接式無45</v>
      </c>
      <c r="CZ33" s="23" t="s">
        <v>215</v>
      </c>
      <c r="DA33" s="23"/>
      <c r="DB33" s="23">
        <v>3</v>
      </c>
      <c r="DC33" s="23">
        <v>3</v>
      </c>
      <c r="DD33" s="23">
        <v>3</v>
      </c>
      <c r="DE33" s="40"/>
      <c r="DF33" s="40"/>
      <c r="DG33" s="41"/>
      <c r="DH33" s="41"/>
      <c r="DI33" s="35"/>
      <c r="DJ33" s="23"/>
      <c r="DK33" s="23"/>
      <c r="DL33" s="23"/>
      <c r="DM33" s="23"/>
      <c r="DN33" s="40"/>
      <c r="DO33" s="40"/>
      <c r="DP33" s="40"/>
      <c r="DQ33" s="40"/>
      <c r="DR33" s="40"/>
      <c r="DS33" s="40"/>
      <c r="DT33" s="40"/>
      <c r="DU33" s="11"/>
      <c r="DV33" s="11"/>
      <c r="DW33" s="11"/>
      <c r="DX33" s="11"/>
      <c r="DY33" s="11"/>
    </row>
    <row r="34" spans="5:129" ht="8.1" customHeight="1" x14ac:dyDescent="0.15">
      <c r="E34" s="227"/>
      <c r="F34" s="227"/>
      <c r="G34" s="220"/>
      <c r="H34" s="220"/>
      <c r="I34" s="220"/>
      <c r="J34" s="220"/>
      <c r="K34" s="220"/>
      <c r="L34" s="220"/>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03"/>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77"/>
      <c r="BH34" s="198"/>
      <c r="BI34" s="389"/>
      <c r="BJ34" s="389"/>
      <c r="BK34" s="389"/>
      <c r="BL34" s="389"/>
      <c r="BM34" s="389"/>
      <c r="BN34" s="389"/>
      <c r="BO34" s="389"/>
      <c r="BP34" s="389"/>
      <c r="BQ34" s="389"/>
      <c r="BR34" s="389"/>
      <c r="BS34" s="389"/>
      <c r="BT34" s="389"/>
      <c r="BU34" s="389"/>
      <c r="BV34" s="124"/>
      <c r="BW34" s="223"/>
      <c r="BX34" s="223"/>
      <c r="BY34" s="223"/>
      <c r="BZ34" s="223"/>
      <c r="CA34" s="223"/>
      <c r="CB34" s="382"/>
      <c r="CC34" s="382"/>
      <c r="CD34" s="382"/>
      <c r="CE34" s="382"/>
      <c r="CF34" s="382"/>
      <c r="CG34" s="223"/>
      <c r="CH34" s="223"/>
      <c r="CI34" s="223"/>
      <c r="CJ34" s="223"/>
      <c r="CK34" s="223"/>
      <c r="CL34" s="242"/>
      <c r="CM34" s="242"/>
      <c r="CN34" s="242"/>
      <c r="CP34" s="21" t="s">
        <v>150</v>
      </c>
      <c r="CQ34" s="55" t="s">
        <v>212</v>
      </c>
      <c r="CR34" s="58" t="s">
        <v>154</v>
      </c>
      <c r="CS34" s="58" t="s">
        <v>156</v>
      </c>
      <c r="CT34" s="55">
        <v>471.2</v>
      </c>
      <c r="CU34" s="55">
        <v>3.3</v>
      </c>
      <c r="CV34" s="116"/>
      <c r="CW34" s="111">
        <v>60</v>
      </c>
      <c r="CX34" s="63" t="str">
        <f t="shared" si="0"/>
        <v>間接式無60</v>
      </c>
      <c r="CZ34" s="23"/>
      <c r="DA34" s="23" t="s">
        <v>39</v>
      </c>
      <c r="DB34" s="23">
        <v>4</v>
      </c>
      <c r="DC34" s="23">
        <v>4</v>
      </c>
      <c r="DD34" s="23">
        <v>4</v>
      </c>
      <c r="DE34" s="40"/>
      <c r="DF34" s="40"/>
      <c r="DG34" s="41"/>
      <c r="DH34" s="41"/>
      <c r="DI34" s="35"/>
      <c r="DJ34" s="23"/>
      <c r="DK34" s="23"/>
      <c r="DL34" s="23"/>
      <c r="DM34" s="23"/>
      <c r="DN34" s="40"/>
      <c r="DO34" s="40"/>
      <c r="DP34" s="40"/>
      <c r="DQ34" s="40"/>
      <c r="DR34" s="40"/>
      <c r="DS34" s="40"/>
      <c r="DT34" s="40"/>
      <c r="DU34" s="4"/>
      <c r="DV34" s="4"/>
      <c r="DW34" s="4"/>
      <c r="DX34" s="4"/>
      <c r="DY34" s="4"/>
    </row>
    <row r="35" spans="5:129" ht="8.1" customHeight="1" x14ac:dyDescent="0.15">
      <c r="E35" s="227"/>
      <c r="F35" s="227"/>
      <c r="G35" s="220"/>
      <c r="H35" s="220"/>
      <c r="I35" s="220"/>
      <c r="J35" s="220"/>
      <c r="K35" s="220"/>
      <c r="L35" s="220"/>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01"/>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196"/>
      <c r="BH35" s="131"/>
      <c r="BI35" s="200"/>
      <c r="BJ35" s="200"/>
      <c r="BK35" s="200"/>
      <c r="BL35" s="200"/>
      <c r="BM35" s="200"/>
      <c r="BN35" s="200"/>
      <c r="BO35" s="200"/>
      <c r="BP35" s="200"/>
      <c r="BQ35" s="200"/>
      <c r="BR35" s="200"/>
      <c r="BS35" s="200"/>
      <c r="BT35" s="200"/>
      <c r="BU35" s="200"/>
      <c r="BV35" s="125"/>
      <c r="BW35" s="223"/>
      <c r="BX35" s="223"/>
      <c r="BY35" s="223"/>
      <c r="BZ35" s="223"/>
      <c r="CA35" s="223"/>
      <c r="CB35" s="382"/>
      <c r="CC35" s="382"/>
      <c r="CD35" s="382"/>
      <c r="CE35" s="382"/>
      <c r="CF35" s="382"/>
      <c r="CG35" s="223"/>
      <c r="CH35" s="223"/>
      <c r="CI35" s="223"/>
      <c r="CJ35" s="223"/>
      <c r="CK35" s="223"/>
      <c r="CL35" s="242"/>
      <c r="CM35" s="242"/>
      <c r="CN35" s="242"/>
      <c r="CO35" s="30"/>
      <c r="CP35" s="21" t="s">
        <v>150</v>
      </c>
      <c r="CQ35" s="55" t="s">
        <v>253</v>
      </c>
      <c r="CR35" s="58" t="s">
        <v>153</v>
      </c>
      <c r="CS35" s="58" t="s">
        <v>157</v>
      </c>
      <c r="CT35" s="55">
        <v>706.9</v>
      </c>
      <c r="CU35" s="55">
        <v>3.6</v>
      </c>
      <c r="CV35" s="116" t="s">
        <v>161</v>
      </c>
      <c r="CW35" s="111">
        <v>20</v>
      </c>
      <c r="CX35" s="63" t="str">
        <f t="shared" si="0"/>
        <v>間接式有20</v>
      </c>
      <c r="CY35" s="8"/>
      <c r="DA35" s="42" t="s">
        <v>141</v>
      </c>
      <c r="DB35" s="42">
        <v>5</v>
      </c>
      <c r="DC35" s="42">
        <v>5</v>
      </c>
      <c r="DD35" s="42">
        <v>5</v>
      </c>
      <c r="DE35" s="42"/>
      <c r="DF35" s="43"/>
      <c r="DG35" s="41" t="s">
        <v>142</v>
      </c>
      <c r="DH35" s="41"/>
      <c r="DI35" s="35"/>
      <c r="DJ35" s="23"/>
      <c r="DK35" s="23"/>
      <c r="DL35" s="39"/>
      <c r="DM35" s="23"/>
      <c r="DN35" s="40"/>
      <c r="DO35" s="40"/>
      <c r="DP35" s="40"/>
      <c r="DQ35" s="40"/>
      <c r="DR35" s="40"/>
      <c r="DS35" s="40"/>
      <c r="DT35" s="40"/>
      <c r="DU35" s="4"/>
      <c r="DV35" s="4"/>
      <c r="DW35" s="4"/>
      <c r="DX35" s="4"/>
      <c r="DY35" s="4"/>
    </row>
    <row r="36" spans="5:129" ht="8.1" customHeight="1" thickBot="1" x14ac:dyDescent="0.2">
      <c r="E36" s="227" t="s">
        <v>113</v>
      </c>
      <c r="F36" s="227"/>
      <c r="G36" s="393" t="s">
        <v>40</v>
      </c>
      <c r="H36" s="393"/>
      <c r="I36" s="393"/>
      <c r="J36" s="393"/>
      <c r="K36" s="393"/>
      <c r="L36" s="393"/>
      <c r="M36" s="224" t="s">
        <v>27</v>
      </c>
      <c r="N36" s="224"/>
      <c r="O36" s="224"/>
      <c r="P36" s="224"/>
      <c r="Q36" s="224"/>
      <c r="R36" s="224"/>
      <c r="S36" s="224"/>
      <c r="T36" s="224"/>
      <c r="U36" s="224"/>
      <c r="V36" s="224"/>
      <c r="W36" s="224"/>
      <c r="X36" s="224" t="s">
        <v>218</v>
      </c>
      <c r="Y36" s="224"/>
      <c r="Z36" s="224"/>
      <c r="AA36" s="224"/>
      <c r="AB36" s="224"/>
      <c r="AC36" s="224"/>
      <c r="AD36" s="224"/>
      <c r="AE36" s="224"/>
      <c r="AF36" s="224"/>
      <c r="AG36" s="224"/>
      <c r="AH36" s="224"/>
      <c r="AI36" s="224"/>
      <c r="AJ36" s="224"/>
      <c r="AK36" s="254" t="s">
        <v>223</v>
      </c>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6"/>
      <c r="BH36" s="141"/>
      <c r="BI36" s="174"/>
      <c r="BJ36" s="174"/>
      <c r="BK36" s="174"/>
      <c r="BL36" s="174"/>
      <c r="BM36" s="174"/>
      <c r="BN36" s="174"/>
      <c r="BO36" s="174"/>
      <c r="BP36" s="174"/>
      <c r="BQ36" s="174"/>
      <c r="BR36" s="174"/>
      <c r="BS36" s="174"/>
      <c r="BT36" s="174"/>
      <c r="BU36" s="174"/>
      <c r="BV36" s="175"/>
      <c r="BW36" s="223" t="str">
        <f>IF(OR(BI39=DM30,BI39=""),"",IF(AP39=BI39,"〇",""))</f>
        <v/>
      </c>
      <c r="BX36" s="223"/>
      <c r="BY36" s="223"/>
      <c r="BZ36" s="223"/>
      <c r="CA36" s="223"/>
      <c r="CB36" s="223" t="s">
        <v>76</v>
      </c>
      <c r="CC36" s="223"/>
      <c r="CD36" s="223"/>
      <c r="CE36" s="223"/>
      <c r="CF36" s="223"/>
      <c r="CG36" s="223" t="str">
        <f>IF(OR(BI39=DM30,BI39=""),"",IF(NOT(AP39=BI39),"〇",""))</f>
        <v/>
      </c>
      <c r="CH36" s="223"/>
      <c r="CI36" s="223"/>
      <c r="CJ36" s="223"/>
      <c r="CK36" s="223"/>
      <c r="CL36" s="267" t="s">
        <v>209</v>
      </c>
      <c r="CM36" s="267"/>
      <c r="CN36" s="267"/>
      <c r="CO36" s="28"/>
      <c r="CP36" s="51" t="s">
        <v>150</v>
      </c>
      <c r="CQ36" s="52" t="s">
        <v>253</v>
      </c>
      <c r="CR36" s="53" t="s">
        <v>151</v>
      </c>
      <c r="CS36" s="53" t="s">
        <v>158</v>
      </c>
      <c r="CT36" s="52">
        <v>678.6</v>
      </c>
      <c r="CU36" s="52">
        <v>3.6</v>
      </c>
      <c r="CV36" s="118" t="s">
        <v>161</v>
      </c>
      <c r="CW36" s="113">
        <v>30</v>
      </c>
      <c r="CX36" s="64" t="str">
        <f t="shared" si="0"/>
        <v>間接式有30</v>
      </c>
      <c r="CY36" s="2"/>
      <c r="CZ36" s="36"/>
      <c r="DA36" s="42"/>
      <c r="DB36" s="42">
        <v>6</v>
      </c>
      <c r="DC36" s="42">
        <v>6</v>
      </c>
      <c r="DD36" s="42">
        <v>6</v>
      </c>
      <c r="DE36" s="42"/>
      <c r="DF36" s="23"/>
      <c r="DG36" s="41"/>
      <c r="DH36" s="41"/>
      <c r="DI36" s="35"/>
      <c r="DJ36" s="23"/>
      <c r="DK36" s="23"/>
      <c r="DL36" s="39"/>
      <c r="DM36" s="23"/>
      <c r="DN36" s="40"/>
      <c r="DO36" s="40"/>
      <c r="DP36" s="40"/>
      <c r="DQ36" s="40"/>
      <c r="DR36" s="40"/>
      <c r="DS36" s="40"/>
      <c r="DT36" s="40"/>
      <c r="DU36" s="4"/>
      <c r="DV36" s="4"/>
      <c r="DW36" s="4"/>
      <c r="DX36" s="4"/>
      <c r="DY36" s="4"/>
    </row>
    <row r="37" spans="5:129" ht="8.1" customHeight="1" x14ac:dyDescent="0.15">
      <c r="E37" s="227"/>
      <c r="F37" s="227"/>
      <c r="G37" s="393"/>
      <c r="H37" s="393"/>
      <c r="I37" s="393"/>
      <c r="J37" s="393"/>
      <c r="K37" s="393"/>
      <c r="L37" s="393"/>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57"/>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9"/>
      <c r="BH37" s="176"/>
      <c r="BI37" s="383" t="s">
        <v>228</v>
      </c>
      <c r="BJ37" s="383"/>
      <c r="BK37" s="383"/>
      <c r="BL37" s="383"/>
      <c r="BM37" s="383"/>
      <c r="BN37" s="383"/>
      <c r="BO37" s="383"/>
      <c r="BP37" s="383"/>
      <c r="BQ37" s="383"/>
      <c r="BR37" s="383"/>
      <c r="BS37" s="383"/>
      <c r="BT37" s="383"/>
      <c r="BU37" s="383"/>
      <c r="BV37" s="177"/>
      <c r="BW37" s="223"/>
      <c r="BX37" s="223"/>
      <c r="BY37" s="223"/>
      <c r="BZ37" s="223"/>
      <c r="CA37" s="223"/>
      <c r="CB37" s="223"/>
      <c r="CC37" s="223"/>
      <c r="CD37" s="223"/>
      <c r="CE37" s="223"/>
      <c r="CF37" s="223"/>
      <c r="CG37" s="223"/>
      <c r="CH37" s="223"/>
      <c r="CI37" s="223"/>
      <c r="CJ37" s="223"/>
      <c r="CK37" s="223"/>
      <c r="CL37" s="267"/>
      <c r="CM37" s="267"/>
      <c r="CN37" s="267"/>
      <c r="CO37" s="28"/>
      <c r="CP37" s="12"/>
      <c r="CQ37" s="12"/>
      <c r="CR37" s="10"/>
      <c r="CS37" s="10"/>
      <c r="CT37" s="10"/>
      <c r="CU37" s="10"/>
      <c r="CV37" s="10"/>
      <c r="CW37" s="16"/>
      <c r="CX37" s="16"/>
      <c r="CY37" s="2"/>
      <c r="CZ37" s="36"/>
      <c r="DA37" s="42"/>
      <c r="DB37" s="42">
        <v>8</v>
      </c>
      <c r="DC37" s="42">
        <v>8</v>
      </c>
      <c r="DD37" s="42">
        <v>8</v>
      </c>
      <c r="DE37" s="42"/>
      <c r="DF37" s="23"/>
      <c r="DG37" s="41"/>
      <c r="DH37" s="41"/>
      <c r="DI37" s="35"/>
      <c r="DJ37" s="23"/>
      <c r="DK37" s="23"/>
      <c r="DL37" s="39"/>
      <c r="DM37" s="23"/>
      <c r="DN37" s="40"/>
      <c r="DO37" s="40"/>
      <c r="DP37" s="40"/>
      <c r="DQ37" s="40"/>
      <c r="DR37" s="40"/>
      <c r="DS37" s="40"/>
      <c r="DT37" s="40"/>
      <c r="DU37" s="4"/>
      <c r="DV37" s="4"/>
      <c r="DW37" s="4"/>
      <c r="DX37" s="4"/>
      <c r="DY37" s="4"/>
    </row>
    <row r="38" spans="5:129" ht="8.1" customHeight="1" x14ac:dyDescent="0.15">
      <c r="E38" s="227"/>
      <c r="F38" s="227"/>
      <c r="G38" s="393"/>
      <c r="H38" s="393"/>
      <c r="I38" s="393"/>
      <c r="J38" s="393"/>
      <c r="K38" s="393"/>
      <c r="L38" s="393"/>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57"/>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9"/>
      <c r="BH38" s="176"/>
      <c r="BI38" s="383"/>
      <c r="BJ38" s="383"/>
      <c r="BK38" s="383"/>
      <c r="BL38" s="383"/>
      <c r="BM38" s="383"/>
      <c r="BN38" s="383"/>
      <c r="BO38" s="383"/>
      <c r="BP38" s="383"/>
      <c r="BQ38" s="383"/>
      <c r="BR38" s="383"/>
      <c r="BS38" s="383"/>
      <c r="BT38" s="383"/>
      <c r="BU38" s="383"/>
      <c r="BV38" s="177"/>
      <c r="BW38" s="223"/>
      <c r="BX38" s="223"/>
      <c r="BY38" s="223"/>
      <c r="BZ38" s="223"/>
      <c r="CA38" s="223"/>
      <c r="CB38" s="223"/>
      <c r="CC38" s="223"/>
      <c r="CD38" s="223"/>
      <c r="CE38" s="223"/>
      <c r="CF38" s="223"/>
      <c r="CG38" s="223"/>
      <c r="CH38" s="223"/>
      <c r="CI38" s="223"/>
      <c r="CJ38" s="223"/>
      <c r="CK38" s="223"/>
      <c r="CL38" s="267"/>
      <c r="CM38" s="267"/>
      <c r="CN38" s="267"/>
      <c r="CO38" s="28"/>
      <c r="CP38" s="12"/>
      <c r="CQ38" s="12"/>
      <c r="CR38" s="10"/>
      <c r="CS38" s="10"/>
      <c r="CT38" s="10"/>
      <c r="CU38" s="10"/>
      <c r="CV38" s="10"/>
      <c r="CW38" s="16"/>
      <c r="CX38" s="16"/>
      <c r="CY38" s="2"/>
      <c r="CZ38" s="36"/>
      <c r="DA38" s="42"/>
      <c r="DB38" s="42">
        <v>9</v>
      </c>
      <c r="DC38" s="42">
        <v>9</v>
      </c>
      <c r="DD38" s="42">
        <v>9</v>
      </c>
      <c r="DE38" s="42"/>
      <c r="DF38" s="23"/>
      <c r="DG38" s="41"/>
      <c r="DH38" s="41"/>
      <c r="DI38" s="35"/>
      <c r="DJ38" s="23"/>
      <c r="DK38" s="23"/>
      <c r="DL38" s="39"/>
      <c r="DM38" s="23"/>
      <c r="DN38" s="40"/>
      <c r="DO38" s="40"/>
      <c r="DP38" s="40"/>
      <c r="DQ38" s="40"/>
      <c r="DR38" s="40"/>
      <c r="DS38" s="40"/>
      <c r="DT38" s="40"/>
      <c r="DU38" s="4"/>
      <c r="DV38" s="4"/>
      <c r="DW38" s="4"/>
      <c r="DX38" s="4"/>
      <c r="DY38" s="4"/>
    </row>
    <row r="39" spans="5:129" ht="8.1" customHeight="1" x14ac:dyDescent="0.15">
      <c r="E39" s="227"/>
      <c r="F39" s="227"/>
      <c r="G39" s="393"/>
      <c r="H39" s="393"/>
      <c r="I39" s="393"/>
      <c r="J39" s="393"/>
      <c r="K39" s="393"/>
      <c r="L39" s="393"/>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81"/>
      <c r="AL39" s="239" t="s">
        <v>41</v>
      </c>
      <c r="AM39" s="239"/>
      <c r="AN39" s="239"/>
      <c r="AO39" s="239"/>
      <c r="AP39" s="282" t="str">
        <f>IF(AL7="","?",VLOOKUP(AL7,DK30:DT33,3,FALSE))</f>
        <v>プログラム型式</v>
      </c>
      <c r="AQ39" s="282"/>
      <c r="AR39" s="282"/>
      <c r="AS39" s="282"/>
      <c r="AT39" s="282"/>
      <c r="AU39" s="282"/>
      <c r="AV39" s="282"/>
      <c r="AW39" s="282"/>
      <c r="AX39" s="282"/>
      <c r="AY39" s="282"/>
      <c r="AZ39" s="282"/>
      <c r="BA39" s="282"/>
      <c r="BB39" s="282"/>
      <c r="BC39" s="82"/>
      <c r="BD39" s="82"/>
      <c r="BE39" s="82"/>
      <c r="BF39" s="82"/>
      <c r="BG39" s="83"/>
      <c r="BH39" s="178"/>
      <c r="BI39" s="226"/>
      <c r="BJ39" s="226"/>
      <c r="BK39" s="226"/>
      <c r="BL39" s="226"/>
      <c r="BM39" s="226"/>
      <c r="BN39" s="226"/>
      <c r="BO39" s="226"/>
      <c r="BP39" s="226"/>
      <c r="BQ39" s="226"/>
      <c r="BR39" s="226"/>
      <c r="BS39" s="226"/>
      <c r="BT39" s="226"/>
      <c r="BU39" s="226"/>
      <c r="BV39" s="168"/>
      <c r="BW39" s="223"/>
      <c r="BX39" s="223"/>
      <c r="BY39" s="223"/>
      <c r="BZ39" s="223"/>
      <c r="CA39" s="223"/>
      <c r="CB39" s="223"/>
      <c r="CC39" s="223"/>
      <c r="CD39" s="223"/>
      <c r="CE39" s="223"/>
      <c r="CF39" s="223"/>
      <c r="CG39" s="223"/>
      <c r="CH39" s="223"/>
      <c r="CI39" s="223"/>
      <c r="CJ39" s="223"/>
      <c r="CK39" s="223"/>
      <c r="CL39" s="267"/>
      <c r="CM39" s="267"/>
      <c r="CN39" s="267"/>
      <c r="CO39" s="28"/>
      <c r="CP39" s="12"/>
      <c r="CQ39" s="12"/>
      <c r="CR39" s="10"/>
      <c r="CS39" s="10"/>
      <c r="CT39" s="10"/>
      <c r="CU39" s="10"/>
      <c r="CV39" s="10"/>
      <c r="CW39" s="16"/>
      <c r="CX39" s="16"/>
      <c r="CY39" s="2"/>
      <c r="CZ39" s="36"/>
      <c r="DA39" s="42"/>
      <c r="DB39" s="42">
        <v>10</v>
      </c>
      <c r="DC39" s="42">
        <v>10</v>
      </c>
      <c r="DD39" s="42">
        <v>10</v>
      </c>
      <c r="DE39" s="42"/>
      <c r="DF39" s="23"/>
      <c r="DG39" s="41"/>
      <c r="DH39" s="41"/>
      <c r="DI39" s="35"/>
      <c r="DJ39" s="23"/>
      <c r="DK39" s="23"/>
      <c r="DL39" s="39"/>
      <c r="DM39" s="23"/>
      <c r="DN39" s="40"/>
      <c r="DO39" s="40"/>
      <c r="DP39" s="40"/>
      <c r="DQ39" s="40"/>
      <c r="DR39" s="40"/>
      <c r="DS39" s="40"/>
      <c r="DT39" s="40"/>
      <c r="DU39" s="4"/>
      <c r="DV39" s="4"/>
      <c r="DW39" s="4"/>
      <c r="DX39" s="4"/>
      <c r="DY39" s="4"/>
    </row>
    <row r="40" spans="5:129" ht="8.1" customHeight="1" x14ac:dyDescent="0.15">
      <c r="E40" s="227"/>
      <c r="F40" s="227"/>
      <c r="G40" s="393"/>
      <c r="H40" s="393"/>
      <c r="I40" s="393"/>
      <c r="J40" s="393"/>
      <c r="K40" s="393"/>
      <c r="L40" s="393"/>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79"/>
      <c r="AL40" s="239"/>
      <c r="AM40" s="239"/>
      <c r="AN40" s="239"/>
      <c r="AO40" s="239"/>
      <c r="AP40" s="390"/>
      <c r="AQ40" s="390"/>
      <c r="AR40" s="390"/>
      <c r="AS40" s="390"/>
      <c r="AT40" s="390"/>
      <c r="AU40" s="390"/>
      <c r="AV40" s="390"/>
      <c r="AW40" s="390"/>
      <c r="AX40" s="390"/>
      <c r="AY40" s="390"/>
      <c r="AZ40" s="390"/>
      <c r="BA40" s="390"/>
      <c r="BB40" s="390"/>
      <c r="BC40" s="31"/>
      <c r="BD40" s="80"/>
      <c r="BE40" s="80"/>
      <c r="BF40" s="80"/>
      <c r="BG40" s="84"/>
      <c r="BH40" s="79"/>
      <c r="BI40" s="243"/>
      <c r="BJ40" s="243"/>
      <c r="BK40" s="243"/>
      <c r="BL40" s="243"/>
      <c r="BM40" s="243"/>
      <c r="BN40" s="243"/>
      <c r="BO40" s="243"/>
      <c r="BP40" s="243"/>
      <c r="BQ40" s="243"/>
      <c r="BR40" s="243"/>
      <c r="BS40" s="243"/>
      <c r="BT40" s="243"/>
      <c r="BU40" s="243"/>
      <c r="BV40" s="169"/>
      <c r="BW40" s="223"/>
      <c r="BX40" s="223"/>
      <c r="BY40" s="223"/>
      <c r="BZ40" s="223"/>
      <c r="CA40" s="223"/>
      <c r="CB40" s="223"/>
      <c r="CC40" s="223"/>
      <c r="CD40" s="223"/>
      <c r="CE40" s="223"/>
      <c r="CF40" s="223"/>
      <c r="CG40" s="223"/>
      <c r="CH40" s="223"/>
      <c r="CI40" s="223"/>
      <c r="CJ40" s="223"/>
      <c r="CK40" s="223"/>
      <c r="CL40" s="267"/>
      <c r="CM40" s="267"/>
      <c r="CN40" s="267"/>
      <c r="CO40" s="28"/>
      <c r="CP40" s="12"/>
      <c r="CQ40" s="12"/>
      <c r="CR40" s="10"/>
      <c r="CS40" s="10"/>
      <c r="CT40" s="10"/>
      <c r="CU40" s="10"/>
      <c r="CV40" s="10"/>
      <c r="CW40" s="16"/>
      <c r="CX40" s="16"/>
      <c r="CY40" s="2"/>
      <c r="CZ40" s="36"/>
      <c r="DA40" s="42"/>
      <c r="DB40" s="42">
        <v>11</v>
      </c>
      <c r="DC40" s="42">
        <v>11</v>
      </c>
      <c r="DD40" s="42">
        <v>11</v>
      </c>
      <c r="DE40" s="42"/>
      <c r="DF40" s="23"/>
      <c r="DG40" s="41"/>
      <c r="DH40" s="41"/>
      <c r="DI40" s="35"/>
      <c r="DJ40" s="23"/>
      <c r="DK40" s="23"/>
      <c r="DL40" s="39"/>
      <c r="DM40" s="23"/>
      <c r="DN40" s="40"/>
      <c r="DO40" s="40"/>
      <c r="DP40" s="40"/>
      <c r="DQ40" s="40"/>
      <c r="DR40" s="40"/>
      <c r="DS40" s="40"/>
      <c r="DT40" s="40"/>
      <c r="DU40" s="4"/>
      <c r="DV40" s="4"/>
      <c r="DW40" s="4"/>
      <c r="DX40" s="4"/>
      <c r="DY40" s="4"/>
    </row>
    <row r="41" spans="5:129" ht="8.1" customHeight="1" x14ac:dyDescent="0.15">
      <c r="E41" s="227"/>
      <c r="F41" s="227"/>
      <c r="G41" s="393"/>
      <c r="H41" s="393"/>
      <c r="I41" s="393"/>
      <c r="J41" s="393"/>
      <c r="K41" s="393"/>
      <c r="L41" s="393"/>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89"/>
      <c r="AL41" s="85"/>
      <c r="AM41" s="85"/>
      <c r="AN41" s="85"/>
      <c r="AO41" s="85"/>
      <c r="AP41" s="134"/>
      <c r="AQ41" s="134"/>
      <c r="AR41" s="134"/>
      <c r="AS41" s="134"/>
      <c r="AT41" s="134"/>
      <c r="AU41" s="134"/>
      <c r="AV41" s="134"/>
      <c r="AW41" s="134"/>
      <c r="AX41" s="134"/>
      <c r="AY41" s="134"/>
      <c r="AZ41" s="134"/>
      <c r="BA41" s="134"/>
      <c r="BB41" s="134"/>
      <c r="BC41" s="134"/>
      <c r="BD41" s="170"/>
      <c r="BE41" s="170"/>
      <c r="BF41" s="170"/>
      <c r="BG41" s="90"/>
      <c r="BH41" s="89"/>
      <c r="BI41" s="134"/>
      <c r="BJ41" s="134"/>
      <c r="BK41" s="134"/>
      <c r="BL41" s="134"/>
      <c r="BM41" s="134"/>
      <c r="BN41" s="134"/>
      <c r="BO41" s="134"/>
      <c r="BP41" s="134"/>
      <c r="BQ41" s="134"/>
      <c r="BR41" s="134"/>
      <c r="BS41" s="134"/>
      <c r="BT41" s="170"/>
      <c r="BU41" s="170"/>
      <c r="BV41" s="90"/>
      <c r="BW41" s="223"/>
      <c r="BX41" s="223"/>
      <c r="BY41" s="223"/>
      <c r="BZ41" s="223"/>
      <c r="CA41" s="223"/>
      <c r="CB41" s="223"/>
      <c r="CC41" s="223"/>
      <c r="CD41" s="223"/>
      <c r="CE41" s="223"/>
      <c r="CF41" s="223"/>
      <c r="CG41" s="223"/>
      <c r="CH41" s="223"/>
      <c r="CI41" s="223"/>
      <c r="CJ41" s="223"/>
      <c r="CK41" s="223"/>
      <c r="CL41" s="267"/>
      <c r="CM41" s="267"/>
      <c r="CN41" s="267"/>
      <c r="CO41" s="28"/>
      <c r="CP41" s="12"/>
      <c r="CQ41" s="12"/>
      <c r="CR41" s="10"/>
      <c r="CS41" s="10"/>
      <c r="CT41" s="10"/>
      <c r="CU41" s="10"/>
      <c r="CV41" s="10"/>
      <c r="CW41" s="16"/>
      <c r="CX41" s="16"/>
      <c r="CY41" s="2"/>
      <c r="CZ41" s="36"/>
      <c r="DA41" s="42"/>
      <c r="DB41" s="42">
        <v>12</v>
      </c>
      <c r="DC41" s="42">
        <v>12</v>
      </c>
      <c r="DD41" s="42">
        <v>12</v>
      </c>
      <c r="DE41" s="42"/>
      <c r="DF41" s="40"/>
      <c r="DG41" s="41"/>
      <c r="DH41" s="41"/>
      <c r="DI41" s="35"/>
      <c r="DJ41" s="23"/>
      <c r="DK41" s="23"/>
      <c r="DL41" s="39"/>
      <c r="DM41" s="23"/>
      <c r="DN41" s="40"/>
      <c r="DO41" s="40"/>
      <c r="DP41" s="40"/>
      <c r="DQ41" s="40"/>
      <c r="DR41" s="40"/>
      <c r="DS41" s="40"/>
      <c r="DT41" s="40"/>
      <c r="DU41" s="4"/>
      <c r="DV41" s="4"/>
      <c r="DW41" s="4"/>
      <c r="DX41" s="4"/>
      <c r="DY41" s="4"/>
    </row>
    <row r="42" spans="5:129" ht="8.1" customHeight="1" x14ac:dyDescent="0.15">
      <c r="E42" s="227"/>
      <c r="F42" s="227"/>
      <c r="G42" s="393"/>
      <c r="H42" s="393"/>
      <c r="I42" s="393"/>
      <c r="J42" s="393"/>
      <c r="K42" s="393"/>
      <c r="L42" s="393"/>
      <c r="M42" s="224" t="s">
        <v>54</v>
      </c>
      <c r="N42" s="224"/>
      <c r="O42" s="224"/>
      <c r="P42" s="224"/>
      <c r="Q42" s="224"/>
      <c r="R42" s="224"/>
      <c r="S42" s="224"/>
      <c r="T42" s="224"/>
      <c r="U42" s="224"/>
      <c r="V42" s="224"/>
      <c r="W42" s="224"/>
      <c r="X42" s="224" t="s">
        <v>53</v>
      </c>
      <c r="Y42" s="224"/>
      <c r="Z42" s="224"/>
      <c r="AA42" s="224"/>
      <c r="AB42" s="224"/>
      <c r="AC42" s="224"/>
      <c r="AD42" s="224"/>
      <c r="AE42" s="224"/>
      <c r="AF42" s="224"/>
      <c r="AG42" s="224"/>
      <c r="AH42" s="224"/>
      <c r="AI42" s="224"/>
      <c r="AJ42" s="224"/>
      <c r="AK42" s="254" t="s">
        <v>114</v>
      </c>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6"/>
      <c r="BH42" s="384" t="s">
        <v>51</v>
      </c>
      <c r="BI42" s="385"/>
      <c r="BJ42" s="385"/>
      <c r="BK42" s="385"/>
      <c r="BL42" s="385"/>
      <c r="BM42" s="385"/>
      <c r="BN42" s="385"/>
      <c r="BO42" s="385"/>
      <c r="BP42" s="385"/>
      <c r="BQ42" s="385"/>
      <c r="BR42" s="385"/>
      <c r="BS42" s="385"/>
      <c r="BT42" s="385"/>
      <c r="BU42" s="385"/>
      <c r="BV42" s="386"/>
      <c r="BW42" s="223" t="str">
        <f>IF(DT60="1:指摘なし","〇","")</f>
        <v/>
      </c>
      <c r="BX42" s="223"/>
      <c r="BY42" s="223"/>
      <c r="BZ42" s="223"/>
      <c r="CA42" s="223"/>
      <c r="CB42" s="223" t="s">
        <v>24</v>
      </c>
      <c r="CC42" s="223"/>
      <c r="CD42" s="223"/>
      <c r="CE42" s="223"/>
      <c r="CF42" s="223"/>
      <c r="CG42" s="223" t="str">
        <f>IF(DT60="3:要是正","〇","")</f>
        <v/>
      </c>
      <c r="CH42" s="223"/>
      <c r="CI42" s="223"/>
      <c r="CJ42" s="223"/>
      <c r="CK42" s="223"/>
      <c r="CL42" s="267" t="s">
        <v>213</v>
      </c>
      <c r="CM42" s="267"/>
      <c r="CN42" s="267"/>
      <c r="CO42" s="28"/>
      <c r="CP42" s="10"/>
      <c r="CQ42" s="10"/>
      <c r="CR42" s="10"/>
      <c r="CS42" s="10"/>
      <c r="CT42" s="10"/>
      <c r="CU42" s="10"/>
      <c r="CV42" s="10"/>
      <c r="CW42" s="16"/>
      <c r="CX42" s="16"/>
      <c r="CY42" s="2"/>
      <c r="CZ42" s="36"/>
      <c r="DA42" s="42"/>
      <c r="DB42" s="42">
        <v>13</v>
      </c>
      <c r="DC42" s="42"/>
      <c r="DD42" s="42">
        <v>13</v>
      </c>
      <c r="DE42" s="42"/>
      <c r="DF42" s="23"/>
      <c r="DG42" s="41"/>
      <c r="DH42" s="41"/>
      <c r="DI42" s="35"/>
      <c r="DJ42" s="23"/>
      <c r="DK42" s="23"/>
      <c r="DL42" s="39"/>
      <c r="DM42" s="23"/>
      <c r="DN42" s="40"/>
      <c r="DO42" s="40"/>
      <c r="DP42" s="40"/>
      <c r="DQ42" s="40"/>
      <c r="DR42" s="40"/>
      <c r="DS42" s="40"/>
      <c r="DT42" s="40"/>
      <c r="DU42" s="4"/>
      <c r="DV42" s="4"/>
      <c r="DW42" s="4"/>
      <c r="DX42" s="4"/>
      <c r="DY42" s="4"/>
    </row>
    <row r="43" spans="5:129" ht="8.1" customHeight="1" x14ac:dyDescent="0.15">
      <c r="E43" s="227"/>
      <c r="F43" s="227"/>
      <c r="G43" s="393"/>
      <c r="H43" s="393"/>
      <c r="I43" s="393"/>
      <c r="J43" s="393"/>
      <c r="K43" s="393"/>
      <c r="L43" s="393"/>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57"/>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9"/>
      <c r="BH43" s="387"/>
      <c r="BI43" s="383"/>
      <c r="BJ43" s="383"/>
      <c r="BK43" s="383"/>
      <c r="BL43" s="383"/>
      <c r="BM43" s="383"/>
      <c r="BN43" s="383"/>
      <c r="BO43" s="383"/>
      <c r="BP43" s="383"/>
      <c r="BQ43" s="383"/>
      <c r="BR43" s="383"/>
      <c r="BS43" s="383"/>
      <c r="BT43" s="383"/>
      <c r="BU43" s="383"/>
      <c r="BV43" s="388"/>
      <c r="BW43" s="223"/>
      <c r="BX43" s="223"/>
      <c r="BY43" s="223"/>
      <c r="BZ43" s="223"/>
      <c r="CA43" s="223"/>
      <c r="CB43" s="223"/>
      <c r="CC43" s="223"/>
      <c r="CD43" s="223"/>
      <c r="CE43" s="223"/>
      <c r="CF43" s="223"/>
      <c r="CG43" s="223"/>
      <c r="CH43" s="223"/>
      <c r="CI43" s="223"/>
      <c r="CJ43" s="223"/>
      <c r="CK43" s="223"/>
      <c r="CL43" s="267"/>
      <c r="CM43" s="267"/>
      <c r="CN43" s="267"/>
      <c r="CO43" s="28"/>
      <c r="CP43" s="10"/>
      <c r="CQ43" s="10"/>
      <c r="CR43" s="10"/>
      <c r="CS43" s="10"/>
      <c r="CT43" s="10"/>
      <c r="CU43" s="10"/>
      <c r="CV43" s="10"/>
      <c r="CW43" s="16"/>
      <c r="CX43" s="16"/>
      <c r="CY43" s="2"/>
      <c r="CZ43" s="36"/>
      <c r="DA43" s="42"/>
      <c r="DB43" s="42">
        <v>14</v>
      </c>
      <c r="DC43" s="42"/>
      <c r="DD43" s="42">
        <v>14</v>
      </c>
      <c r="DE43" s="42"/>
      <c r="DF43" s="23"/>
      <c r="DG43" s="35"/>
      <c r="DH43" s="41"/>
      <c r="DI43" s="35"/>
      <c r="DJ43" s="23"/>
      <c r="DK43" s="23"/>
      <c r="DL43" s="23"/>
      <c r="DM43" s="23"/>
      <c r="DN43" s="40"/>
      <c r="DO43" s="40"/>
      <c r="DP43" s="40"/>
      <c r="DQ43" s="40"/>
      <c r="DR43" s="40"/>
      <c r="DS43" s="40"/>
      <c r="DT43" s="40"/>
      <c r="DU43" s="4"/>
      <c r="DV43" s="4"/>
      <c r="DW43" s="4"/>
      <c r="DX43" s="4"/>
      <c r="DY43" s="4"/>
    </row>
    <row r="44" spans="5:129" ht="8.1" customHeight="1" x14ac:dyDescent="0.15">
      <c r="E44" s="227"/>
      <c r="F44" s="227"/>
      <c r="G44" s="393"/>
      <c r="H44" s="393"/>
      <c r="I44" s="393"/>
      <c r="J44" s="393"/>
      <c r="K44" s="393"/>
      <c r="L44" s="393"/>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57"/>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9"/>
      <c r="BH44" s="245" t="s">
        <v>119</v>
      </c>
      <c r="BI44" s="239"/>
      <c r="BJ44" s="239"/>
      <c r="BK44" s="239"/>
      <c r="BL44" s="226"/>
      <c r="BM44" s="226"/>
      <c r="BN44" s="226"/>
      <c r="BO44" s="239" t="s">
        <v>63</v>
      </c>
      <c r="BP44" s="239"/>
      <c r="BQ44" s="239"/>
      <c r="BR44" s="226"/>
      <c r="BS44" s="226"/>
      <c r="BT44" s="226"/>
      <c r="BU44" s="239" t="s">
        <v>52</v>
      </c>
      <c r="BV44" s="240"/>
      <c r="BW44" s="223"/>
      <c r="BX44" s="223"/>
      <c r="BY44" s="223"/>
      <c r="BZ44" s="223"/>
      <c r="CA44" s="223"/>
      <c r="CB44" s="223"/>
      <c r="CC44" s="223"/>
      <c r="CD44" s="223"/>
      <c r="CE44" s="223"/>
      <c r="CF44" s="223"/>
      <c r="CG44" s="223"/>
      <c r="CH44" s="223"/>
      <c r="CI44" s="223"/>
      <c r="CJ44" s="223"/>
      <c r="CK44" s="223"/>
      <c r="CL44" s="267"/>
      <c r="CM44" s="267"/>
      <c r="CN44" s="267"/>
      <c r="CO44" s="28"/>
      <c r="CP44" s="12"/>
      <c r="CQ44" s="12"/>
      <c r="CR44" s="10"/>
      <c r="CS44" s="10"/>
      <c r="CT44" s="10"/>
      <c r="CU44" s="10"/>
      <c r="CV44" s="10"/>
      <c r="CW44" s="16"/>
      <c r="CX44" s="16"/>
      <c r="CY44" s="2"/>
      <c r="CZ44" s="36"/>
      <c r="DA44" s="42"/>
      <c r="DB44" s="42">
        <v>15</v>
      </c>
      <c r="DC44" s="42"/>
      <c r="DD44" s="42">
        <v>15</v>
      </c>
      <c r="DE44" s="42"/>
      <c r="DF44" s="23"/>
      <c r="DG44" s="35"/>
      <c r="DH44" s="41"/>
      <c r="DI44" s="35"/>
      <c r="DJ44" s="23"/>
      <c r="DK44" s="23"/>
      <c r="DL44" s="23"/>
      <c r="DM44" s="23"/>
      <c r="DN44" s="40"/>
      <c r="DO44" s="40"/>
      <c r="DP44" s="40"/>
      <c r="DQ44" s="40"/>
      <c r="DR44" s="40"/>
      <c r="DS44" s="40"/>
      <c r="DT44" s="40"/>
      <c r="DU44" s="4"/>
      <c r="DV44" s="4"/>
      <c r="DW44" s="4"/>
      <c r="DX44" s="4"/>
      <c r="DY44" s="4"/>
    </row>
    <row r="45" spans="5:129" ht="8.1" customHeight="1" x14ac:dyDescent="0.15">
      <c r="E45" s="227"/>
      <c r="F45" s="227"/>
      <c r="G45" s="393"/>
      <c r="H45" s="393"/>
      <c r="I45" s="393"/>
      <c r="J45" s="393"/>
      <c r="K45" s="393"/>
      <c r="L45" s="393"/>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57"/>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9"/>
      <c r="BH45" s="245"/>
      <c r="BI45" s="239"/>
      <c r="BJ45" s="239"/>
      <c r="BK45" s="239"/>
      <c r="BL45" s="243"/>
      <c r="BM45" s="243"/>
      <c r="BN45" s="243"/>
      <c r="BO45" s="239"/>
      <c r="BP45" s="239"/>
      <c r="BQ45" s="239"/>
      <c r="BR45" s="243"/>
      <c r="BS45" s="243"/>
      <c r="BT45" s="243"/>
      <c r="BU45" s="239"/>
      <c r="BV45" s="240"/>
      <c r="BW45" s="223"/>
      <c r="BX45" s="223"/>
      <c r="BY45" s="223"/>
      <c r="BZ45" s="223"/>
      <c r="CA45" s="223"/>
      <c r="CB45" s="223"/>
      <c r="CC45" s="223"/>
      <c r="CD45" s="223"/>
      <c r="CE45" s="223"/>
      <c r="CF45" s="223"/>
      <c r="CG45" s="223"/>
      <c r="CH45" s="223"/>
      <c r="CI45" s="223"/>
      <c r="CJ45" s="223"/>
      <c r="CK45" s="223"/>
      <c r="CL45" s="267"/>
      <c r="CM45" s="267"/>
      <c r="CN45" s="267"/>
      <c r="CO45" s="28"/>
      <c r="CP45" s="12"/>
      <c r="CQ45" s="12"/>
      <c r="CR45" s="10"/>
      <c r="CS45" s="10"/>
      <c r="CT45" s="10"/>
      <c r="CU45" s="10"/>
      <c r="CV45" s="10"/>
      <c r="CW45" s="16"/>
      <c r="CX45" s="16"/>
      <c r="CY45" s="2"/>
      <c r="CZ45" s="36"/>
      <c r="DA45" s="42"/>
      <c r="DB45" s="42">
        <v>16</v>
      </c>
      <c r="DC45" s="42"/>
      <c r="DD45" s="42">
        <v>16</v>
      </c>
      <c r="DE45" s="42"/>
      <c r="DF45" s="23"/>
      <c r="DG45" s="35"/>
      <c r="DH45" s="41"/>
      <c r="DI45" s="35"/>
      <c r="DJ45" s="35"/>
      <c r="DK45" s="35"/>
      <c r="DL45" s="35"/>
      <c r="DM45" s="35"/>
    </row>
    <row r="46" spans="5:129" ht="8.1" customHeight="1" x14ac:dyDescent="0.15">
      <c r="E46" s="227"/>
      <c r="F46" s="227"/>
      <c r="G46" s="393"/>
      <c r="H46" s="393"/>
      <c r="I46" s="393"/>
      <c r="J46" s="393"/>
      <c r="K46" s="393"/>
      <c r="L46" s="393"/>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155"/>
      <c r="AL46" s="246" t="s">
        <v>68</v>
      </c>
      <c r="AM46" s="246"/>
      <c r="AN46" s="246"/>
      <c r="AO46" s="246"/>
      <c r="AP46" s="246"/>
      <c r="AQ46" s="346" t="str">
        <f>IF(AY13="","?",IF(AY13&lt;=5.5,DK56,DL56))</f>
        <v>?</v>
      </c>
      <c r="AR46" s="346"/>
      <c r="AS46" s="346"/>
      <c r="AT46" s="346"/>
      <c r="AU46" s="346"/>
      <c r="AV46" s="246" t="s">
        <v>63</v>
      </c>
      <c r="AW46" s="246"/>
      <c r="AX46" s="246"/>
      <c r="AY46" s="246"/>
      <c r="AZ46" s="346">
        <v>10</v>
      </c>
      <c r="BA46" s="346"/>
      <c r="BB46" s="346"/>
      <c r="BC46" s="346"/>
      <c r="BD46" s="246" t="s">
        <v>52</v>
      </c>
      <c r="BE46" s="246"/>
      <c r="BF46" s="246"/>
      <c r="BG46" s="77"/>
      <c r="BH46" s="245" t="s">
        <v>120</v>
      </c>
      <c r="BI46" s="239"/>
      <c r="BJ46" s="239"/>
      <c r="BK46" s="239"/>
      <c r="BL46" s="243"/>
      <c r="BM46" s="243"/>
      <c r="BN46" s="243"/>
      <c r="BO46" s="239" t="s">
        <v>63</v>
      </c>
      <c r="BP46" s="239"/>
      <c r="BQ46" s="239"/>
      <c r="BR46" s="243"/>
      <c r="BS46" s="243"/>
      <c r="BT46" s="243"/>
      <c r="BU46" s="239" t="s">
        <v>52</v>
      </c>
      <c r="BV46" s="240"/>
      <c r="BW46" s="223"/>
      <c r="BX46" s="223"/>
      <c r="BY46" s="223"/>
      <c r="BZ46" s="223"/>
      <c r="CA46" s="223"/>
      <c r="CB46" s="223"/>
      <c r="CC46" s="223"/>
      <c r="CD46" s="223"/>
      <c r="CE46" s="223"/>
      <c r="CF46" s="223"/>
      <c r="CG46" s="223"/>
      <c r="CH46" s="223"/>
      <c r="CI46" s="223"/>
      <c r="CJ46" s="223"/>
      <c r="CK46" s="223"/>
      <c r="CL46" s="267"/>
      <c r="CM46" s="267"/>
      <c r="CN46" s="267"/>
      <c r="CO46" s="28"/>
      <c r="CP46" s="10"/>
      <c r="CQ46" s="10"/>
      <c r="CR46" s="10"/>
      <c r="CS46" s="10"/>
      <c r="CT46" s="10"/>
      <c r="CU46" s="10"/>
      <c r="CV46" s="10"/>
      <c r="CW46" s="16"/>
      <c r="CX46" s="16"/>
      <c r="CY46" s="2"/>
      <c r="CZ46" s="36"/>
      <c r="DA46" s="42"/>
      <c r="DB46" s="42">
        <v>18</v>
      </c>
      <c r="DC46" s="42"/>
      <c r="DD46" s="42">
        <v>18</v>
      </c>
      <c r="DE46" s="42"/>
      <c r="DF46" s="23"/>
      <c r="DG46" s="35"/>
      <c r="DH46" s="41"/>
      <c r="DI46" s="35"/>
      <c r="DJ46" s="23"/>
      <c r="DK46" s="23"/>
      <c r="DL46" s="23"/>
      <c r="DM46" s="23"/>
      <c r="DN46" s="41"/>
      <c r="DO46" s="41"/>
    </row>
    <row r="47" spans="5:129" ht="8.1" customHeight="1" x14ac:dyDescent="0.15">
      <c r="E47" s="227"/>
      <c r="F47" s="227"/>
      <c r="G47" s="393"/>
      <c r="H47" s="393"/>
      <c r="I47" s="393"/>
      <c r="J47" s="393"/>
      <c r="K47" s="393"/>
      <c r="L47" s="393"/>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155"/>
      <c r="AL47" s="246"/>
      <c r="AM47" s="246"/>
      <c r="AN47" s="246"/>
      <c r="AO47" s="246"/>
      <c r="AP47" s="246"/>
      <c r="AQ47" s="347"/>
      <c r="AR47" s="347"/>
      <c r="AS47" s="347"/>
      <c r="AT47" s="347"/>
      <c r="AU47" s="347"/>
      <c r="AV47" s="246"/>
      <c r="AW47" s="246"/>
      <c r="AX47" s="246"/>
      <c r="AY47" s="246"/>
      <c r="AZ47" s="347"/>
      <c r="BA47" s="347"/>
      <c r="BB47" s="347"/>
      <c r="BC47" s="347"/>
      <c r="BD47" s="246"/>
      <c r="BE47" s="246"/>
      <c r="BF47" s="246"/>
      <c r="BG47" s="77"/>
      <c r="BH47" s="245"/>
      <c r="BI47" s="239"/>
      <c r="BJ47" s="239"/>
      <c r="BK47" s="239"/>
      <c r="BL47" s="243"/>
      <c r="BM47" s="243"/>
      <c r="BN47" s="243"/>
      <c r="BO47" s="239"/>
      <c r="BP47" s="239"/>
      <c r="BQ47" s="239"/>
      <c r="BR47" s="243"/>
      <c r="BS47" s="243"/>
      <c r="BT47" s="243"/>
      <c r="BU47" s="239"/>
      <c r="BV47" s="240"/>
      <c r="BW47" s="223"/>
      <c r="BX47" s="223"/>
      <c r="BY47" s="223"/>
      <c r="BZ47" s="223"/>
      <c r="CA47" s="223"/>
      <c r="CB47" s="223"/>
      <c r="CC47" s="223"/>
      <c r="CD47" s="223"/>
      <c r="CE47" s="223"/>
      <c r="CF47" s="223"/>
      <c r="CG47" s="223"/>
      <c r="CH47" s="223"/>
      <c r="CI47" s="223"/>
      <c r="CJ47" s="223"/>
      <c r="CK47" s="223"/>
      <c r="CL47" s="267"/>
      <c r="CM47" s="267"/>
      <c r="CN47" s="267"/>
      <c r="CO47" s="28"/>
      <c r="CP47" s="10"/>
      <c r="CQ47" s="10"/>
      <c r="CR47" s="10"/>
      <c r="CS47" s="9"/>
      <c r="CT47" s="10"/>
      <c r="CU47" s="9"/>
      <c r="CV47" s="9"/>
      <c r="CW47" s="9"/>
      <c r="CX47" s="9"/>
      <c r="CY47" s="2"/>
      <c r="CZ47" s="36"/>
      <c r="DA47" s="42"/>
      <c r="DB47" s="42">
        <v>19</v>
      </c>
      <c r="DC47" s="42"/>
      <c r="DD47" s="42">
        <v>19</v>
      </c>
      <c r="DE47" s="42"/>
      <c r="DF47" s="23"/>
      <c r="DG47" s="35"/>
      <c r="DH47" s="41"/>
      <c r="DI47" s="35"/>
      <c r="DJ47" s="23"/>
      <c r="DK47" s="40" t="s">
        <v>106</v>
      </c>
      <c r="DL47" s="23" t="s">
        <v>94</v>
      </c>
      <c r="DM47" s="23" t="s">
        <v>95</v>
      </c>
      <c r="DN47" s="151"/>
      <c r="DO47" s="151" t="s">
        <v>279</v>
      </c>
      <c r="DP47" s="151" t="s">
        <v>280</v>
      </c>
      <c r="DQ47" s="151" t="s">
        <v>281</v>
      </c>
      <c r="DR47" s="151" t="s">
        <v>282</v>
      </c>
      <c r="DS47" s="151" t="s">
        <v>283</v>
      </c>
      <c r="DT47" s="151" t="s">
        <v>284</v>
      </c>
    </row>
    <row r="48" spans="5:129" ht="8.1" customHeight="1" x14ac:dyDescent="0.15">
      <c r="E48" s="227"/>
      <c r="F48" s="227"/>
      <c r="G48" s="393"/>
      <c r="H48" s="393"/>
      <c r="I48" s="393"/>
      <c r="J48" s="393"/>
      <c r="K48" s="393"/>
      <c r="L48" s="393"/>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155"/>
      <c r="AL48" s="246" t="s">
        <v>116</v>
      </c>
      <c r="AM48" s="246"/>
      <c r="AN48" s="246"/>
      <c r="AO48" s="246"/>
      <c r="AP48" s="246"/>
      <c r="AQ48" s="346">
        <v>200</v>
      </c>
      <c r="AR48" s="346"/>
      <c r="AS48" s="346"/>
      <c r="AT48" s="346"/>
      <c r="AU48" s="346"/>
      <c r="AV48" s="246" t="s">
        <v>63</v>
      </c>
      <c r="AW48" s="246"/>
      <c r="AX48" s="246"/>
      <c r="AY48" s="246"/>
      <c r="AZ48" s="346">
        <v>10</v>
      </c>
      <c r="BA48" s="346"/>
      <c r="BB48" s="346"/>
      <c r="BC48" s="346"/>
      <c r="BD48" s="246" t="s">
        <v>52</v>
      </c>
      <c r="BE48" s="246"/>
      <c r="BF48" s="246"/>
      <c r="BG48" s="77"/>
      <c r="BH48" s="245" t="s">
        <v>116</v>
      </c>
      <c r="BI48" s="239"/>
      <c r="BJ48" s="239"/>
      <c r="BK48" s="239"/>
      <c r="BL48" s="243"/>
      <c r="BM48" s="243"/>
      <c r="BN48" s="243"/>
      <c r="BO48" s="239" t="s">
        <v>63</v>
      </c>
      <c r="BP48" s="239"/>
      <c r="BQ48" s="239"/>
      <c r="BR48" s="243"/>
      <c r="BS48" s="243"/>
      <c r="BT48" s="243"/>
      <c r="BU48" s="239" t="s">
        <v>52</v>
      </c>
      <c r="BV48" s="240"/>
      <c r="BW48" s="223"/>
      <c r="BX48" s="223"/>
      <c r="BY48" s="223"/>
      <c r="BZ48" s="223"/>
      <c r="CA48" s="223"/>
      <c r="CB48" s="223"/>
      <c r="CC48" s="223"/>
      <c r="CD48" s="223"/>
      <c r="CE48" s="223"/>
      <c r="CF48" s="223"/>
      <c r="CG48" s="223"/>
      <c r="CH48" s="223"/>
      <c r="CI48" s="223"/>
      <c r="CJ48" s="223"/>
      <c r="CK48" s="223"/>
      <c r="CL48" s="267"/>
      <c r="CM48" s="267"/>
      <c r="CN48" s="267"/>
      <c r="CO48" s="28"/>
      <c r="CP48" s="12"/>
      <c r="CQ48" s="12"/>
      <c r="CR48" s="10"/>
      <c r="CS48" s="9"/>
      <c r="CT48" s="10"/>
      <c r="CU48" s="9"/>
      <c r="CV48" s="9"/>
      <c r="CW48" s="9"/>
      <c r="CX48" s="9"/>
      <c r="CY48" s="2"/>
      <c r="CZ48" s="36"/>
      <c r="DA48" s="42"/>
      <c r="DB48" s="42">
        <v>20</v>
      </c>
      <c r="DC48" s="42"/>
      <c r="DD48" s="42">
        <v>20</v>
      </c>
      <c r="DE48" s="42"/>
      <c r="DF48" s="23"/>
      <c r="DG48" s="35"/>
      <c r="DH48" s="41"/>
      <c r="DI48" s="35"/>
      <c r="DJ48" s="279" t="s">
        <v>91</v>
      </c>
      <c r="DK48" s="23" t="s">
        <v>96</v>
      </c>
      <c r="DL48" s="23" t="s">
        <v>92</v>
      </c>
      <c r="DM48" s="23"/>
      <c r="DN48" s="151" t="s">
        <v>285</v>
      </c>
      <c r="DO48" s="151" t="str">
        <f>IF(AR27="","","入力済み")</f>
        <v/>
      </c>
      <c r="DP48" s="151" t="s">
        <v>286</v>
      </c>
      <c r="DQ48" s="151" t="str">
        <f>IF(OR(AR27="",BI29=""),"",IF(AR27=BI29,"1:指摘なし","3:要是正"))</f>
        <v/>
      </c>
      <c r="DR48" s="151">
        <f>COUNTIFS(DQ48,"1:指摘なし")</f>
        <v>0</v>
      </c>
      <c r="DS48" s="151">
        <f>COUNTBLANK(DO48:DO49)</f>
        <v>2</v>
      </c>
      <c r="DT48" s="151" t="str">
        <f>IF(DS48&lt;&gt;0,"",IF(DR48=1,"1:指摘なし","3:要是正"))</f>
        <v/>
      </c>
    </row>
    <row r="49" spans="5:124" ht="8.1" customHeight="1" x14ac:dyDescent="0.15">
      <c r="E49" s="227"/>
      <c r="F49" s="227"/>
      <c r="G49" s="393"/>
      <c r="H49" s="393"/>
      <c r="I49" s="393"/>
      <c r="J49" s="393"/>
      <c r="K49" s="393"/>
      <c r="L49" s="393"/>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155"/>
      <c r="AL49" s="246"/>
      <c r="AM49" s="246"/>
      <c r="AN49" s="246"/>
      <c r="AO49" s="246"/>
      <c r="AP49" s="246"/>
      <c r="AQ49" s="347"/>
      <c r="AR49" s="347"/>
      <c r="AS49" s="347"/>
      <c r="AT49" s="347"/>
      <c r="AU49" s="347"/>
      <c r="AV49" s="246"/>
      <c r="AW49" s="246"/>
      <c r="AX49" s="246"/>
      <c r="AY49" s="246"/>
      <c r="AZ49" s="347"/>
      <c r="BA49" s="347"/>
      <c r="BB49" s="347"/>
      <c r="BC49" s="347"/>
      <c r="BD49" s="246"/>
      <c r="BE49" s="246"/>
      <c r="BF49" s="246"/>
      <c r="BG49" s="77"/>
      <c r="BH49" s="245"/>
      <c r="BI49" s="239"/>
      <c r="BJ49" s="239"/>
      <c r="BK49" s="239"/>
      <c r="BL49" s="243"/>
      <c r="BM49" s="243"/>
      <c r="BN49" s="243"/>
      <c r="BO49" s="239"/>
      <c r="BP49" s="239"/>
      <c r="BQ49" s="239"/>
      <c r="BR49" s="243"/>
      <c r="BS49" s="243"/>
      <c r="BT49" s="243"/>
      <c r="BU49" s="239"/>
      <c r="BV49" s="240"/>
      <c r="BW49" s="223"/>
      <c r="BX49" s="223"/>
      <c r="BY49" s="223"/>
      <c r="BZ49" s="223"/>
      <c r="CA49" s="223"/>
      <c r="CB49" s="223"/>
      <c r="CC49" s="223"/>
      <c r="CD49" s="223"/>
      <c r="CE49" s="223"/>
      <c r="CF49" s="223"/>
      <c r="CG49" s="223"/>
      <c r="CH49" s="223"/>
      <c r="CI49" s="223"/>
      <c r="CJ49" s="223"/>
      <c r="CK49" s="223"/>
      <c r="CL49" s="267"/>
      <c r="CM49" s="267"/>
      <c r="CN49" s="267"/>
      <c r="CO49" s="28"/>
      <c r="CP49" s="12"/>
      <c r="CQ49" s="12"/>
      <c r="CR49" s="10"/>
      <c r="CS49" s="9"/>
      <c r="CT49" s="10"/>
      <c r="CU49" s="9"/>
      <c r="CV49" s="9"/>
      <c r="CW49" s="9"/>
      <c r="CX49" s="9"/>
      <c r="CY49" s="2"/>
      <c r="CZ49" s="36"/>
      <c r="DA49" s="42"/>
      <c r="DB49" s="42">
        <v>21</v>
      </c>
      <c r="DC49" s="42"/>
      <c r="DD49" s="42">
        <v>21</v>
      </c>
      <c r="DE49" s="42"/>
      <c r="DF49" s="23"/>
      <c r="DG49" s="35"/>
      <c r="DH49" s="35"/>
      <c r="DI49" s="35"/>
      <c r="DJ49" s="279"/>
      <c r="DK49" s="23" t="s">
        <v>97</v>
      </c>
      <c r="DL49" s="23" t="s">
        <v>93</v>
      </c>
      <c r="DM49" s="23"/>
      <c r="DN49" s="151" t="s">
        <v>287</v>
      </c>
      <c r="DO49" s="151" t="str">
        <f>IF(BI29="","","入力済み")</f>
        <v/>
      </c>
      <c r="DP49" s="151" t="s">
        <v>288</v>
      </c>
      <c r="DQ49" s="151" t="str">
        <f>IF(OR(AR31="",BI33=""),"",IF(AR31=BI33,"1:指摘なし","3:要是正"))</f>
        <v/>
      </c>
      <c r="DR49" s="151">
        <f>COUNTIFS(DQ48:DQ49,"1:指摘なし")</f>
        <v>0</v>
      </c>
      <c r="DS49" s="151">
        <f>COUNTBLANK(DO48:DO51)</f>
        <v>4</v>
      </c>
      <c r="DT49" s="151" t="str">
        <f>IF(DS49&lt;&gt;0,"",IF(DR49=2,"1:指摘なし","3:要是正"))</f>
        <v/>
      </c>
    </row>
    <row r="50" spans="5:124" ht="8.1" customHeight="1" x14ac:dyDescent="0.15">
      <c r="E50" s="227"/>
      <c r="F50" s="227"/>
      <c r="G50" s="393"/>
      <c r="H50" s="393"/>
      <c r="I50" s="393"/>
      <c r="J50" s="393"/>
      <c r="K50" s="393"/>
      <c r="L50" s="393"/>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87"/>
      <c r="AL50" s="210"/>
      <c r="AM50" s="210"/>
      <c r="AN50" s="210"/>
      <c r="AO50" s="246" t="s">
        <v>135</v>
      </c>
      <c r="AP50" s="246"/>
      <c r="AQ50" s="246"/>
      <c r="AR50" s="246"/>
      <c r="AS50" s="346">
        <v>10</v>
      </c>
      <c r="AT50" s="346"/>
      <c r="AU50" s="346"/>
      <c r="AV50" s="246" t="s">
        <v>63</v>
      </c>
      <c r="AW50" s="246"/>
      <c r="AX50" s="246"/>
      <c r="AY50" s="246"/>
      <c r="AZ50" s="346">
        <v>10</v>
      </c>
      <c r="BA50" s="346"/>
      <c r="BB50" s="346"/>
      <c r="BC50" s="346"/>
      <c r="BD50" s="246" t="s">
        <v>52</v>
      </c>
      <c r="BE50" s="246"/>
      <c r="BF50" s="246"/>
      <c r="BG50" s="77"/>
      <c r="BH50" s="245" t="s">
        <v>135</v>
      </c>
      <c r="BI50" s="239"/>
      <c r="BJ50" s="239"/>
      <c r="BK50" s="239"/>
      <c r="BL50" s="243"/>
      <c r="BM50" s="243"/>
      <c r="BN50" s="243"/>
      <c r="BO50" s="239" t="s">
        <v>63</v>
      </c>
      <c r="BP50" s="239"/>
      <c r="BQ50" s="239"/>
      <c r="BR50" s="243"/>
      <c r="BS50" s="243"/>
      <c r="BT50" s="243"/>
      <c r="BU50" s="239" t="s">
        <v>52</v>
      </c>
      <c r="BV50" s="240"/>
      <c r="BW50" s="223"/>
      <c r="BX50" s="223"/>
      <c r="BY50" s="223"/>
      <c r="BZ50" s="223"/>
      <c r="CA50" s="223"/>
      <c r="CB50" s="223"/>
      <c r="CC50" s="223"/>
      <c r="CD50" s="223"/>
      <c r="CE50" s="223"/>
      <c r="CF50" s="223"/>
      <c r="CG50" s="223"/>
      <c r="CH50" s="223"/>
      <c r="CI50" s="223"/>
      <c r="CJ50" s="223"/>
      <c r="CK50" s="223"/>
      <c r="CL50" s="267"/>
      <c r="CM50" s="267"/>
      <c r="CN50" s="267"/>
      <c r="CO50" s="28"/>
      <c r="CP50" s="12"/>
      <c r="CQ50" s="12"/>
      <c r="CR50" s="9"/>
      <c r="CS50" s="10"/>
      <c r="CT50" s="9"/>
      <c r="CU50" s="10"/>
      <c r="CV50" s="10"/>
      <c r="CW50" s="16"/>
      <c r="CX50" s="16"/>
      <c r="CY50" s="2"/>
      <c r="CZ50" s="36"/>
      <c r="DA50" s="42"/>
      <c r="DB50" s="42">
        <v>22</v>
      </c>
      <c r="DC50" s="42"/>
      <c r="DD50" s="42">
        <v>22</v>
      </c>
      <c r="DE50" s="42"/>
      <c r="DF50" s="23"/>
      <c r="DG50" s="35"/>
      <c r="DH50" s="35"/>
      <c r="DI50" s="35"/>
      <c r="DJ50" s="283" t="s">
        <v>105</v>
      </c>
      <c r="DK50" s="40" t="s">
        <v>96</v>
      </c>
      <c r="DL50" s="40" t="s">
        <v>98</v>
      </c>
      <c r="DM50" s="23" t="s">
        <v>99</v>
      </c>
      <c r="DN50" s="151" t="s">
        <v>289</v>
      </c>
      <c r="DO50" s="151" t="str">
        <f>IF(AR31="","","入力済み")</f>
        <v/>
      </c>
      <c r="DP50" s="152"/>
      <c r="DQ50" s="153"/>
      <c r="DR50" s="153"/>
      <c r="DS50" s="153"/>
      <c r="DT50" s="154" t="str">
        <f>IF(OR(BA10="",BL10=""),"",_xlfn.XLOOKUP(BA10,DP48:DP49,DT48:DT49))</f>
        <v/>
      </c>
    </row>
    <row r="51" spans="5:124" ht="8.1" customHeight="1" x14ac:dyDescent="0.15">
      <c r="E51" s="227"/>
      <c r="F51" s="227"/>
      <c r="G51" s="393"/>
      <c r="H51" s="393"/>
      <c r="I51" s="393"/>
      <c r="J51" s="393"/>
      <c r="K51" s="393"/>
      <c r="L51" s="393"/>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87"/>
      <c r="AL51" s="211"/>
      <c r="AM51" s="211"/>
      <c r="AN51" s="211"/>
      <c r="AO51" s="246"/>
      <c r="AP51" s="246"/>
      <c r="AQ51" s="246"/>
      <c r="AR51" s="246"/>
      <c r="AS51" s="347"/>
      <c r="AT51" s="347"/>
      <c r="AU51" s="347"/>
      <c r="AV51" s="246"/>
      <c r="AW51" s="246"/>
      <c r="AX51" s="246"/>
      <c r="AY51" s="246"/>
      <c r="AZ51" s="347"/>
      <c r="BA51" s="347"/>
      <c r="BB51" s="347"/>
      <c r="BC51" s="347"/>
      <c r="BD51" s="246"/>
      <c r="BE51" s="246"/>
      <c r="BF51" s="246"/>
      <c r="BG51" s="77"/>
      <c r="BH51" s="245"/>
      <c r="BI51" s="239"/>
      <c r="BJ51" s="239"/>
      <c r="BK51" s="239"/>
      <c r="BL51" s="243"/>
      <c r="BM51" s="243"/>
      <c r="BN51" s="243"/>
      <c r="BO51" s="239"/>
      <c r="BP51" s="239"/>
      <c r="BQ51" s="239"/>
      <c r="BR51" s="243"/>
      <c r="BS51" s="243"/>
      <c r="BT51" s="243"/>
      <c r="BU51" s="239"/>
      <c r="BV51" s="240"/>
      <c r="BW51" s="223"/>
      <c r="BX51" s="223"/>
      <c r="BY51" s="223"/>
      <c r="BZ51" s="223"/>
      <c r="CA51" s="223"/>
      <c r="CB51" s="223"/>
      <c r="CC51" s="223"/>
      <c r="CD51" s="223"/>
      <c r="CE51" s="223"/>
      <c r="CF51" s="223"/>
      <c r="CG51" s="223"/>
      <c r="CH51" s="223"/>
      <c r="CI51" s="223"/>
      <c r="CJ51" s="223"/>
      <c r="CK51" s="223"/>
      <c r="CL51" s="267"/>
      <c r="CM51" s="267"/>
      <c r="CN51" s="267"/>
      <c r="CO51" s="26"/>
      <c r="CP51" s="12"/>
      <c r="CQ51" s="12"/>
      <c r="CR51" s="9"/>
      <c r="CS51" s="10"/>
      <c r="CT51" s="9"/>
      <c r="CU51" s="10"/>
      <c r="CV51" s="10"/>
      <c r="CW51" s="16"/>
      <c r="CX51" s="16"/>
      <c r="CY51" s="3"/>
      <c r="CZ51" s="45"/>
      <c r="DA51" s="42"/>
      <c r="DB51" s="42">
        <v>23</v>
      </c>
      <c r="DC51" s="42"/>
      <c r="DD51" s="42">
        <v>23</v>
      </c>
      <c r="DE51" s="42"/>
      <c r="DF51" s="23"/>
      <c r="DG51" s="35"/>
      <c r="DH51" s="35"/>
      <c r="DI51" s="35"/>
      <c r="DJ51" s="283"/>
      <c r="DK51" s="40" t="s">
        <v>97</v>
      </c>
      <c r="DL51" s="40" t="s">
        <v>100</v>
      </c>
      <c r="DM51" s="23" t="s">
        <v>101</v>
      </c>
      <c r="DN51" s="151" t="s">
        <v>290</v>
      </c>
      <c r="DO51" s="151" t="str">
        <f>IF(BI33="","","入力済み")</f>
        <v/>
      </c>
      <c r="DP51" s="152"/>
      <c r="DQ51" s="153"/>
      <c r="DR51" s="153"/>
      <c r="DS51" s="153"/>
      <c r="DT51" s="153"/>
    </row>
    <row r="52" spans="5:124" ht="8.1" customHeight="1" x14ac:dyDescent="0.15">
      <c r="E52" s="227"/>
      <c r="F52" s="227"/>
      <c r="G52" s="393"/>
      <c r="H52" s="393"/>
      <c r="I52" s="393"/>
      <c r="J52" s="393"/>
      <c r="K52" s="393"/>
      <c r="L52" s="393"/>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126"/>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8"/>
      <c r="BH52" s="142"/>
      <c r="BI52" s="85"/>
      <c r="BJ52" s="85"/>
      <c r="BK52" s="85"/>
      <c r="BL52" s="85"/>
      <c r="BM52" s="85"/>
      <c r="BN52" s="85"/>
      <c r="BO52" s="85"/>
      <c r="BP52" s="85"/>
      <c r="BQ52" s="85"/>
      <c r="BR52" s="85"/>
      <c r="BS52" s="85"/>
      <c r="BT52" s="85"/>
      <c r="BU52" s="85"/>
      <c r="BV52" s="86"/>
      <c r="BW52" s="223"/>
      <c r="BX52" s="223"/>
      <c r="BY52" s="223"/>
      <c r="BZ52" s="223"/>
      <c r="CA52" s="223"/>
      <c r="CB52" s="223"/>
      <c r="CC52" s="223"/>
      <c r="CD52" s="223"/>
      <c r="CE52" s="223"/>
      <c r="CF52" s="223"/>
      <c r="CG52" s="223"/>
      <c r="CH52" s="223"/>
      <c r="CI52" s="223"/>
      <c r="CJ52" s="223"/>
      <c r="CK52" s="223"/>
      <c r="CL52" s="267"/>
      <c r="CM52" s="267"/>
      <c r="CN52" s="267"/>
      <c r="CO52" s="26"/>
      <c r="CP52" s="12"/>
      <c r="CQ52" s="12"/>
      <c r="CR52" s="9"/>
      <c r="CS52" s="10"/>
      <c r="CT52" s="9"/>
      <c r="CU52" s="10"/>
      <c r="CV52" s="10"/>
      <c r="CW52" s="16"/>
      <c r="CX52" s="16"/>
      <c r="CY52" s="3"/>
      <c r="CZ52" s="45"/>
      <c r="DA52" s="42"/>
      <c r="DB52" s="42">
        <v>24</v>
      </c>
      <c r="DC52" s="42"/>
      <c r="DD52" s="42">
        <v>24</v>
      </c>
      <c r="DE52" s="42"/>
      <c r="DF52" s="23"/>
      <c r="DG52" s="35"/>
      <c r="DH52" s="35"/>
      <c r="DI52" s="35"/>
      <c r="DJ52" s="35"/>
      <c r="DK52" s="35"/>
      <c r="DL52" s="35"/>
      <c r="DM52" s="35"/>
      <c r="DN52" s="41"/>
      <c r="DO52" s="41"/>
      <c r="DP52" s="145"/>
    </row>
    <row r="53" spans="5:124" ht="8.1" customHeight="1" x14ac:dyDescent="0.15">
      <c r="E53" s="227" t="s">
        <v>77</v>
      </c>
      <c r="F53" s="227"/>
      <c r="G53" s="393" t="s">
        <v>8</v>
      </c>
      <c r="H53" s="393"/>
      <c r="I53" s="393"/>
      <c r="J53" s="393"/>
      <c r="K53" s="393"/>
      <c r="L53" s="393"/>
      <c r="M53" s="213" t="s">
        <v>6</v>
      </c>
      <c r="N53" s="241"/>
      <c r="O53" s="241"/>
      <c r="P53" s="241"/>
      <c r="Q53" s="241"/>
      <c r="R53" s="241"/>
      <c r="S53" s="241"/>
      <c r="T53" s="241"/>
      <c r="U53" s="241"/>
      <c r="V53" s="241"/>
      <c r="W53" s="241"/>
      <c r="X53" s="220" t="s">
        <v>62</v>
      </c>
      <c r="Y53" s="213"/>
      <c r="Z53" s="213"/>
      <c r="AA53" s="213"/>
      <c r="AB53" s="213"/>
      <c r="AC53" s="213"/>
      <c r="AD53" s="213"/>
      <c r="AE53" s="213"/>
      <c r="AF53" s="213"/>
      <c r="AG53" s="213"/>
      <c r="AH53" s="213"/>
      <c r="AI53" s="213"/>
      <c r="AJ53" s="213"/>
      <c r="AK53" s="254" t="s">
        <v>66</v>
      </c>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6"/>
      <c r="BH53" s="228"/>
      <c r="BI53" s="229"/>
      <c r="BJ53" s="229"/>
      <c r="BK53" s="229"/>
      <c r="BL53" s="229"/>
      <c r="BM53" s="229"/>
      <c r="BN53" s="229"/>
      <c r="BO53" s="229"/>
      <c r="BP53" s="229"/>
      <c r="BQ53" s="229"/>
      <c r="BR53" s="229"/>
      <c r="BS53" s="229"/>
      <c r="BT53" s="229"/>
      <c r="BU53" s="229"/>
      <c r="BV53" s="230"/>
      <c r="BW53" s="221"/>
      <c r="BX53" s="221"/>
      <c r="BY53" s="221"/>
      <c r="BZ53" s="221"/>
      <c r="CA53" s="221"/>
      <c r="CB53" s="223" t="s">
        <v>25</v>
      </c>
      <c r="CC53" s="265"/>
      <c r="CD53" s="265"/>
      <c r="CE53" s="265"/>
      <c r="CF53" s="265"/>
      <c r="CG53" s="221"/>
      <c r="CH53" s="221"/>
      <c r="CI53" s="221"/>
      <c r="CJ53" s="221"/>
      <c r="CK53" s="221"/>
      <c r="CL53" s="242" t="s">
        <v>202</v>
      </c>
      <c r="CM53" s="242"/>
      <c r="CN53" s="242"/>
      <c r="CO53" s="26"/>
      <c r="CP53" s="9"/>
      <c r="CQ53" s="9"/>
      <c r="CR53" s="10"/>
      <c r="CS53" s="10"/>
      <c r="CT53" s="10"/>
      <c r="CU53" s="10"/>
      <c r="CV53" s="10"/>
      <c r="CW53" s="16"/>
      <c r="CX53" s="16"/>
      <c r="CY53" s="3"/>
      <c r="CZ53" s="45"/>
      <c r="DA53" s="42"/>
      <c r="DB53" s="42">
        <v>25</v>
      </c>
      <c r="DC53" s="42"/>
      <c r="DD53" s="42">
        <v>25</v>
      </c>
      <c r="DE53" s="42"/>
      <c r="DF53" s="23"/>
      <c r="DG53" s="35"/>
      <c r="DH53" s="35"/>
      <c r="DI53" s="35"/>
      <c r="DJ53" s="35"/>
      <c r="DK53" s="41"/>
      <c r="DL53" s="44"/>
      <c r="DM53" s="44"/>
      <c r="DN53" s="41"/>
      <c r="DO53" s="41"/>
      <c r="DP53" s="145"/>
    </row>
    <row r="54" spans="5:124" ht="8.1" customHeight="1" x14ac:dyDescent="0.15">
      <c r="E54" s="227"/>
      <c r="F54" s="227"/>
      <c r="G54" s="393"/>
      <c r="H54" s="393"/>
      <c r="I54" s="393"/>
      <c r="J54" s="393"/>
      <c r="K54" s="393"/>
      <c r="L54" s="393"/>
      <c r="M54" s="241"/>
      <c r="N54" s="241"/>
      <c r="O54" s="241"/>
      <c r="P54" s="241"/>
      <c r="Q54" s="241"/>
      <c r="R54" s="241"/>
      <c r="S54" s="241"/>
      <c r="T54" s="241"/>
      <c r="U54" s="241"/>
      <c r="V54" s="241"/>
      <c r="W54" s="241"/>
      <c r="X54" s="213"/>
      <c r="Y54" s="213"/>
      <c r="Z54" s="213"/>
      <c r="AA54" s="213"/>
      <c r="AB54" s="213"/>
      <c r="AC54" s="213"/>
      <c r="AD54" s="213"/>
      <c r="AE54" s="213"/>
      <c r="AF54" s="213"/>
      <c r="AG54" s="213"/>
      <c r="AH54" s="213"/>
      <c r="AI54" s="213"/>
      <c r="AJ54" s="213"/>
      <c r="AK54" s="257"/>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9"/>
      <c r="BH54" s="231"/>
      <c r="BI54" s="232"/>
      <c r="BJ54" s="232"/>
      <c r="BK54" s="232"/>
      <c r="BL54" s="232"/>
      <c r="BM54" s="232"/>
      <c r="BN54" s="232"/>
      <c r="BO54" s="232"/>
      <c r="BP54" s="232"/>
      <c r="BQ54" s="232"/>
      <c r="BR54" s="232"/>
      <c r="BS54" s="232"/>
      <c r="BT54" s="232"/>
      <c r="BU54" s="232"/>
      <c r="BV54" s="233"/>
      <c r="BW54" s="221"/>
      <c r="BX54" s="221"/>
      <c r="BY54" s="221"/>
      <c r="BZ54" s="221"/>
      <c r="CA54" s="221"/>
      <c r="CB54" s="265"/>
      <c r="CC54" s="265"/>
      <c r="CD54" s="265"/>
      <c r="CE54" s="265"/>
      <c r="CF54" s="265"/>
      <c r="CG54" s="221"/>
      <c r="CH54" s="221"/>
      <c r="CI54" s="221"/>
      <c r="CJ54" s="221"/>
      <c r="CK54" s="221"/>
      <c r="CL54" s="242"/>
      <c r="CM54" s="242"/>
      <c r="CN54" s="242"/>
      <c r="CO54" s="28"/>
      <c r="CP54" s="10"/>
      <c r="CQ54" s="10"/>
      <c r="CR54" s="10"/>
      <c r="CS54" s="10"/>
      <c r="CT54" s="10"/>
      <c r="CU54" s="10"/>
      <c r="CV54" s="10"/>
      <c r="CW54" s="16"/>
      <c r="CX54" s="16"/>
      <c r="CY54" s="2"/>
      <c r="CZ54" s="36"/>
      <c r="DA54" s="42"/>
      <c r="DB54" s="42">
        <v>26</v>
      </c>
      <c r="DC54" s="42"/>
      <c r="DD54" s="42">
        <v>26</v>
      </c>
      <c r="DE54" s="42"/>
      <c r="DF54" s="23"/>
      <c r="DG54" s="35"/>
      <c r="DH54" s="35"/>
      <c r="DI54" s="35"/>
      <c r="DJ54" s="23"/>
      <c r="DK54" s="270" t="s">
        <v>118</v>
      </c>
      <c r="DL54" s="272"/>
      <c r="DM54" s="280" t="s">
        <v>52</v>
      </c>
      <c r="DN54" s="270" t="s">
        <v>107</v>
      </c>
      <c r="DO54" s="271"/>
      <c r="DP54" s="272"/>
    </row>
    <row r="55" spans="5:124" ht="8.1" customHeight="1" x14ac:dyDescent="0.15">
      <c r="E55" s="227"/>
      <c r="F55" s="227"/>
      <c r="G55" s="393"/>
      <c r="H55" s="393"/>
      <c r="I55" s="393"/>
      <c r="J55" s="393"/>
      <c r="K55" s="393"/>
      <c r="L55" s="393"/>
      <c r="M55" s="241"/>
      <c r="N55" s="241"/>
      <c r="O55" s="241"/>
      <c r="P55" s="241"/>
      <c r="Q55" s="241"/>
      <c r="R55" s="241"/>
      <c r="S55" s="241"/>
      <c r="T55" s="241"/>
      <c r="U55" s="241"/>
      <c r="V55" s="241"/>
      <c r="W55" s="241"/>
      <c r="X55" s="213"/>
      <c r="Y55" s="213"/>
      <c r="Z55" s="213"/>
      <c r="AA55" s="213"/>
      <c r="AB55" s="213"/>
      <c r="AC55" s="213"/>
      <c r="AD55" s="213"/>
      <c r="AE55" s="213"/>
      <c r="AF55" s="213"/>
      <c r="AG55" s="213"/>
      <c r="AH55" s="213"/>
      <c r="AI55" s="213"/>
      <c r="AJ55" s="213"/>
      <c r="AK55" s="257" t="s">
        <v>67</v>
      </c>
      <c r="AL55" s="258"/>
      <c r="AM55" s="258"/>
      <c r="AN55" s="258"/>
      <c r="AO55" s="258"/>
      <c r="AP55" s="258"/>
      <c r="AQ55" s="258"/>
      <c r="AR55" s="258"/>
      <c r="AS55" s="258"/>
      <c r="AT55" s="258"/>
      <c r="AU55" s="258"/>
      <c r="AV55" s="258"/>
      <c r="AW55" s="258"/>
      <c r="AX55" s="258"/>
      <c r="AY55" s="258"/>
      <c r="AZ55" s="258"/>
      <c r="BA55" s="258"/>
      <c r="BB55" s="258"/>
      <c r="BC55" s="258"/>
      <c r="BD55" s="258"/>
      <c r="BE55" s="258"/>
      <c r="BF55" s="258"/>
      <c r="BG55" s="259"/>
      <c r="BH55" s="231"/>
      <c r="BI55" s="232"/>
      <c r="BJ55" s="232"/>
      <c r="BK55" s="232"/>
      <c r="BL55" s="232"/>
      <c r="BM55" s="232"/>
      <c r="BN55" s="232"/>
      <c r="BO55" s="232"/>
      <c r="BP55" s="232"/>
      <c r="BQ55" s="232"/>
      <c r="BR55" s="232"/>
      <c r="BS55" s="232"/>
      <c r="BT55" s="232"/>
      <c r="BU55" s="232"/>
      <c r="BV55" s="233"/>
      <c r="BW55" s="221"/>
      <c r="BX55" s="221"/>
      <c r="BY55" s="221"/>
      <c r="BZ55" s="221"/>
      <c r="CA55" s="221"/>
      <c r="CB55" s="265"/>
      <c r="CC55" s="265"/>
      <c r="CD55" s="265"/>
      <c r="CE55" s="265"/>
      <c r="CF55" s="265"/>
      <c r="CG55" s="221"/>
      <c r="CH55" s="221"/>
      <c r="CI55" s="221"/>
      <c r="CJ55" s="221"/>
      <c r="CK55" s="221"/>
      <c r="CL55" s="242"/>
      <c r="CM55" s="242"/>
      <c r="CN55" s="242"/>
      <c r="CO55" s="28"/>
      <c r="CP55" s="10"/>
      <c r="CQ55" s="10"/>
      <c r="CR55" s="10"/>
      <c r="CS55" s="10"/>
      <c r="CT55" s="10"/>
      <c r="CU55" s="10"/>
      <c r="CV55" s="10"/>
      <c r="CW55" s="16"/>
      <c r="CX55" s="16"/>
      <c r="CY55" s="2"/>
      <c r="CZ55" s="36"/>
      <c r="DA55" s="42"/>
      <c r="DB55" s="42">
        <v>27</v>
      </c>
      <c r="DC55" s="42"/>
      <c r="DD55" s="42">
        <v>27</v>
      </c>
      <c r="DE55" s="42"/>
      <c r="DF55" s="23"/>
      <c r="DG55" s="35"/>
      <c r="DH55" s="35"/>
      <c r="DI55" s="35"/>
      <c r="DJ55" s="23"/>
      <c r="DK55" s="40" t="s">
        <v>117</v>
      </c>
      <c r="DL55" s="39" t="s">
        <v>270</v>
      </c>
      <c r="DM55" s="281"/>
      <c r="DN55" s="43" t="s">
        <v>118</v>
      </c>
      <c r="DO55" s="144" t="s">
        <v>52</v>
      </c>
      <c r="DP55" s="144" t="s">
        <v>123</v>
      </c>
    </row>
    <row r="56" spans="5:124" ht="8.1" customHeight="1" x14ac:dyDescent="0.15">
      <c r="E56" s="227"/>
      <c r="F56" s="227"/>
      <c r="G56" s="393"/>
      <c r="H56" s="393"/>
      <c r="I56" s="393"/>
      <c r="J56" s="393"/>
      <c r="K56" s="393"/>
      <c r="L56" s="393"/>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60"/>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2"/>
      <c r="BH56" s="234"/>
      <c r="BI56" s="235"/>
      <c r="BJ56" s="235"/>
      <c r="BK56" s="235"/>
      <c r="BL56" s="235"/>
      <c r="BM56" s="235"/>
      <c r="BN56" s="235"/>
      <c r="BO56" s="235"/>
      <c r="BP56" s="235"/>
      <c r="BQ56" s="235"/>
      <c r="BR56" s="235"/>
      <c r="BS56" s="235"/>
      <c r="BT56" s="235"/>
      <c r="BU56" s="235"/>
      <c r="BV56" s="236"/>
      <c r="BW56" s="221"/>
      <c r="BX56" s="221"/>
      <c r="BY56" s="221"/>
      <c r="BZ56" s="221"/>
      <c r="CA56" s="221"/>
      <c r="CB56" s="265"/>
      <c r="CC56" s="265"/>
      <c r="CD56" s="265"/>
      <c r="CE56" s="265"/>
      <c r="CF56" s="265"/>
      <c r="CG56" s="221"/>
      <c r="CH56" s="221"/>
      <c r="CI56" s="221"/>
      <c r="CJ56" s="221"/>
      <c r="CK56" s="221"/>
      <c r="CL56" s="242"/>
      <c r="CM56" s="242"/>
      <c r="CN56" s="242"/>
      <c r="CO56" s="28"/>
      <c r="CP56" s="10"/>
      <c r="CQ56" s="10"/>
      <c r="CR56" s="10"/>
      <c r="CS56" s="10"/>
      <c r="CT56" s="10"/>
      <c r="CU56" s="10"/>
      <c r="CV56" s="10"/>
      <c r="CW56" s="16"/>
      <c r="CX56" s="16"/>
      <c r="CY56" s="2"/>
      <c r="CZ56" s="36"/>
      <c r="DA56" s="42"/>
      <c r="DB56" s="42">
        <v>28</v>
      </c>
      <c r="DC56" s="42"/>
      <c r="DD56" s="42">
        <v>28</v>
      </c>
      <c r="DE56" s="42"/>
      <c r="DF56" s="23"/>
      <c r="DG56" s="35"/>
      <c r="DH56" s="35"/>
      <c r="DI56" s="35"/>
      <c r="DJ56" s="23" t="s">
        <v>121</v>
      </c>
      <c r="DK56" s="40">
        <v>200</v>
      </c>
      <c r="DL56" s="39">
        <v>100</v>
      </c>
      <c r="DM56" s="68">
        <v>10</v>
      </c>
      <c r="DN56" s="144" t="str">
        <f>IF(BL44="","",IF(BL44&lt;AQ46,"〇","×"))</f>
        <v/>
      </c>
      <c r="DO56" s="144" t="str">
        <f>IF(BR44="","",IF(BR44&lt;=AZ46,"〇","×"))</f>
        <v/>
      </c>
      <c r="DP56" s="144" t="str">
        <f>IF(OR(DN56="",DO56=""),"",IF(AND(DN56="〇",DO56="〇"),"〇","×"))</f>
        <v/>
      </c>
    </row>
    <row r="57" spans="5:124" ht="8.1" customHeight="1" x14ac:dyDescent="0.15">
      <c r="E57" s="227"/>
      <c r="F57" s="227"/>
      <c r="G57" s="393"/>
      <c r="H57" s="393"/>
      <c r="I57" s="393"/>
      <c r="J57" s="393"/>
      <c r="K57" s="393"/>
      <c r="L57" s="393"/>
      <c r="M57" s="212" t="s">
        <v>7</v>
      </c>
      <c r="N57" s="212"/>
      <c r="O57" s="212"/>
      <c r="P57" s="212"/>
      <c r="Q57" s="212"/>
      <c r="R57" s="212"/>
      <c r="S57" s="212"/>
      <c r="T57" s="212"/>
      <c r="U57" s="212"/>
      <c r="V57" s="212"/>
      <c r="W57" s="212"/>
      <c r="X57" s="224" t="s">
        <v>219</v>
      </c>
      <c r="Y57" s="224"/>
      <c r="Z57" s="224"/>
      <c r="AA57" s="224"/>
      <c r="AB57" s="224"/>
      <c r="AC57" s="224"/>
      <c r="AD57" s="224"/>
      <c r="AE57" s="224"/>
      <c r="AF57" s="224"/>
      <c r="AG57" s="224"/>
      <c r="AH57" s="224"/>
      <c r="AI57" s="224"/>
      <c r="AJ57" s="224"/>
      <c r="AK57" s="373" t="s">
        <v>18</v>
      </c>
      <c r="AL57" s="374"/>
      <c r="AM57" s="374"/>
      <c r="AN57" s="374"/>
      <c r="AO57" s="374"/>
      <c r="AP57" s="374"/>
      <c r="AQ57" s="374"/>
      <c r="AR57" s="374"/>
      <c r="AS57" s="237" t="str">
        <f>IF(OR(AL7="認定番号",AL7=""),"?",VLOOKUP(AL7,DK31:DT33,6,FALSE))</f>
        <v>?</v>
      </c>
      <c r="AT57" s="237"/>
      <c r="AU57" s="237"/>
      <c r="AV57" s="237"/>
      <c r="AW57" s="237" t="s">
        <v>272</v>
      </c>
      <c r="AX57" s="237"/>
      <c r="AY57" s="237"/>
      <c r="AZ57" s="237"/>
      <c r="BA57" s="237"/>
      <c r="BB57" s="237"/>
      <c r="BC57" s="237"/>
      <c r="BD57" s="237"/>
      <c r="BE57" s="237"/>
      <c r="BF57" s="237"/>
      <c r="BG57" s="181"/>
      <c r="BH57" s="92"/>
      <c r="BI57" s="237" t="s">
        <v>58</v>
      </c>
      <c r="BJ57" s="237"/>
      <c r="BK57" s="237"/>
      <c r="BL57" s="237"/>
      <c r="BM57" s="237"/>
      <c r="BN57" s="225"/>
      <c r="BO57" s="225"/>
      <c r="BP57" s="225"/>
      <c r="BQ57" s="225"/>
      <c r="BR57" s="225"/>
      <c r="BS57" s="237" t="s">
        <v>48</v>
      </c>
      <c r="BT57" s="237"/>
      <c r="BU57" s="237"/>
      <c r="BV57" s="171"/>
      <c r="BW57" s="223" t="str">
        <f>IF(BN57="","",(IF(AS57&lt;=BN57,"○","")))</f>
        <v/>
      </c>
      <c r="BX57" s="223"/>
      <c r="BY57" s="223"/>
      <c r="BZ57" s="223"/>
      <c r="CA57" s="223"/>
      <c r="CB57" s="223" t="s">
        <v>76</v>
      </c>
      <c r="CC57" s="265"/>
      <c r="CD57" s="265"/>
      <c r="CE57" s="265"/>
      <c r="CF57" s="265"/>
      <c r="CG57" s="223" t="str">
        <f>IF(BN57="","",(IF(BN57&lt;AS57,"○","")))</f>
        <v/>
      </c>
      <c r="CH57" s="223"/>
      <c r="CI57" s="223"/>
      <c r="CJ57" s="223"/>
      <c r="CK57" s="223"/>
      <c r="CL57" s="267" t="s">
        <v>208</v>
      </c>
      <c r="CM57" s="267"/>
      <c r="CN57" s="267"/>
      <c r="CO57" s="28"/>
      <c r="CP57" s="10"/>
      <c r="CQ57" s="10"/>
      <c r="CR57" s="10"/>
      <c r="CS57" s="10"/>
      <c r="CT57" s="10"/>
      <c r="CU57" s="10"/>
      <c r="CV57" s="10"/>
      <c r="CW57" s="16"/>
      <c r="CX57" s="16"/>
      <c r="CY57" s="2"/>
      <c r="CZ57" s="36"/>
      <c r="DA57" s="42"/>
      <c r="DB57" s="42">
        <v>29</v>
      </c>
      <c r="DC57" s="42"/>
      <c r="DD57" s="42">
        <v>29</v>
      </c>
      <c r="DE57" s="42"/>
      <c r="DF57" s="23"/>
      <c r="DG57" s="35"/>
      <c r="DH57" s="35"/>
      <c r="DI57" s="35"/>
      <c r="DJ57" s="23" t="s">
        <v>122</v>
      </c>
      <c r="DK57" s="23">
        <v>200</v>
      </c>
      <c r="DL57" s="23">
        <v>100</v>
      </c>
      <c r="DM57" s="46">
        <v>10</v>
      </c>
      <c r="DN57" s="144" t="str">
        <f>IF(BL46="","",IF(BL46&lt;AQ46,"〇","×"))</f>
        <v/>
      </c>
      <c r="DO57" s="144" t="str">
        <f>IF(BR46="","",IF(BR46&lt;=AZ46,"〇","×"))</f>
        <v/>
      </c>
      <c r="DP57" s="144" t="str">
        <f>IF(OR(DN57="",DO57=""),"",IF(AND(DN57="〇",DO57="〇"),"〇","×"))</f>
        <v/>
      </c>
      <c r="DQ57" s="40" t="s">
        <v>136</v>
      </c>
      <c r="DR57" s="40"/>
      <c r="DS57" s="40"/>
      <c r="DT57" s="40"/>
    </row>
    <row r="58" spans="5:124" ht="8.1" customHeight="1" x14ac:dyDescent="0.15">
      <c r="E58" s="227"/>
      <c r="F58" s="227"/>
      <c r="G58" s="393"/>
      <c r="H58" s="393"/>
      <c r="I58" s="393"/>
      <c r="J58" s="393"/>
      <c r="K58" s="393"/>
      <c r="L58" s="393"/>
      <c r="M58" s="212"/>
      <c r="N58" s="212"/>
      <c r="O58" s="212"/>
      <c r="P58" s="212"/>
      <c r="Q58" s="212"/>
      <c r="R58" s="212"/>
      <c r="S58" s="212"/>
      <c r="T58" s="212"/>
      <c r="U58" s="212"/>
      <c r="V58" s="212"/>
      <c r="W58" s="212"/>
      <c r="X58" s="224"/>
      <c r="Y58" s="224"/>
      <c r="Z58" s="224"/>
      <c r="AA58" s="224"/>
      <c r="AB58" s="224"/>
      <c r="AC58" s="224"/>
      <c r="AD58" s="224"/>
      <c r="AE58" s="224"/>
      <c r="AF58" s="224"/>
      <c r="AG58" s="224"/>
      <c r="AH58" s="224"/>
      <c r="AI58" s="224"/>
      <c r="AJ58" s="224"/>
      <c r="AK58" s="295"/>
      <c r="AL58" s="296"/>
      <c r="AM58" s="296"/>
      <c r="AN58" s="296"/>
      <c r="AO58" s="296"/>
      <c r="AP58" s="296"/>
      <c r="AQ58" s="296"/>
      <c r="AR58" s="296"/>
      <c r="AS58" s="282"/>
      <c r="AT58" s="282"/>
      <c r="AU58" s="282"/>
      <c r="AV58" s="282"/>
      <c r="AW58" s="239"/>
      <c r="AX58" s="239"/>
      <c r="AY58" s="239"/>
      <c r="AZ58" s="239"/>
      <c r="BA58" s="239"/>
      <c r="BB58" s="239"/>
      <c r="BC58" s="239"/>
      <c r="BD58" s="239"/>
      <c r="BE58" s="239"/>
      <c r="BF58" s="239"/>
      <c r="BG58" s="158"/>
      <c r="BH58" s="67"/>
      <c r="BI58" s="239"/>
      <c r="BJ58" s="239"/>
      <c r="BK58" s="239"/>
      <c r="BL58" s="239"/>
      <c r="BM58" s="239"/>
      <c r="BN58" s="226"/>
      <c r="BO58" s="226"/>
      <c r="BP58" s="226"/>
      <c r="BQ58" s="226"/>
      <c r="BR58" s="226"/>
      <c r="BS58" s="239"/>
      <c r="BT58" s="239"/>
      <c r="BU58" s="239"/>
      <c r="BV58" s="169"/>
      <c r="BW58" s="223"/>
      <c r="BX58" s="223"/>
      <c r="BY58" s="223"/>
      <c r="BZ58" s="223"/>
      <c r="CA58" s="223"/>
      <c r="CB58" s="265"/>
      <c r="CC58" s="265"/>
      <c r="CD58" s="265"/>
      <c r="CE58" s="265"/>
      <c r="CF58" s="265"/>
      <c r="CG58" s="223"/>
      <c r="CH58" s="223"/>
      <c r="CI58" s="223"/>
      <c r="CJ58" s="223"/>
      <c r="CK58" s="223"/>
      <c r="CL58" s="267"/>
      <c r="CM58" s="267"/>
      <c r="CN58" s="267"/>
      <c r="CO58" s="28"/>
      <c r="CP58" s="10"/>
      <c r="CQ58" s="10"/>
      <c r="CR58" s="10"/>
      <c r="CS58" s="10"/>
      <c r="CT58" s="10"/>
      <c r="CU58" s="10"/>
      <c r="CV58" s="10"/>
      <c r="CW58" s="16"/>
      <c r="CX58" s="16"/>
      <c r="CY58" s="2"/>
      <c r="CZ58" s="36"/>
      <c r="DA58" s="42"/>
      <c r="DB58" s="42">
        <v>30</v>
      </c>
      <c r="DC58" s="42"/>
      <c r="DD58" s="42">
        <v>30</v>
      </c>
      <c r="DE58" s="42"/>
      <c r="DF58" s="23"/>
      <c r="DG58" s="35"/>
      <c r="DH58" s="35"/>
      <c r="DI58" s="35"/>
      <c r="DJ58" s="23" t="s">
        <v>115</v>
      </c>
      <c r="DK58" s="23">
        <v>200</v>
      </c>
      <c r="DL58" s="23">
        <v>200</v>
      </c>
      <c r="DM58" s="47">
        <v>10</v>
      </c>
      <c r="DN58" s="40" t="str">
        <f>IF(BL48="","",IF(BL48&lt;AQ48,"〇","×"))</f>
        <v/>
      </c>
      <c r="DO58" s="144" t="str">
        <f>IF(BR48="","",IF(BR48&lt;=AZ48,"〇","×"))</f>
        <v/>
      </c>
      <c r="DP58" s="144" t="str">
        <f>IF(OR(DN58="",DO58=""),"",IF(AND(DN58="〇",DO58="〇"),"〇","×"))</f>
        <v/>
      </c>
      <c r="DQ58" s="40" t="s">
        <v>212</v>
      </c>
      <c r="DR58" s="40">
        <f>COUNTIFS(DP56:DP58,"〇")</f>
        <v>0</v>
      </c>
      <c r="DS58" s="40">
        <f>COUNTBLANK(DP56:DP58)</f>
        <v>3</v>
      </c>
      <c r="DT58" s="40" t="str">
        <f>IF(DS58&lt;&gt;0,"",IF(DR58=3,"1:指摘なし","3:要是正"))</f>
        <v/>
      </c>
    </row>
    <row r="59" spans="5:124" ht="8.1" customHeight="1" thickBot="1" x14ac:dyDescent="0.2">
      <c r="E59" s="227"/>
      <c r="F59" s="227"/>
      <c r="G59" s="393"/>
      <c r="H59" s="393"/>
      <c r="I59" s="393"/>
      <c r="J59" s="393"/>
      <c r="K59" s="393"/>
      <c r="L59" s="393"/>
      <c r="M59" s="212"/>
      <c r="N59" s="212"/>
      <c r="O59" s="212"/>
      <c r="P59" s="212"/>
      <c r="Q59" s="212"/>
      <c r="R59" s="212"/>
      <c r="S59" s="212"/>
      <c r="T59" s="212"/>
      <c r="U59" s="212"/>
      <c r="V59" s="212"/>
      <c r="W59" s="212"/>
      <c r="X59" s="224"/>
      <c r="Y59" s="224"/>
      <c r="Z59" s="224"/>
      <c r="AA59" s="224"/>
      <c r="AB59" s="224"/>
      <c r="AC59" s="224"/>
      <c r="AD59" s="224"/>
      <c r="AE59" s="224"/>
      <c r="AF59" s="224"/>
      <c r="AG59" s="224"/>
      <c r="AH59" s="224"/>
      <c r="AI59" s="224"/>
      <c r="AJ59" s="224"/>
      <c r="AK59" s="130"/>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88"/>
      <c r="BH59" s="89"/>
      <c r="BI59" s="170"/>
      <c r="BJ59" s="170"/>
      <c r="BK59" s="170"/>
      <c r="BL59" s="371"/>
      <c r="BM59" s="371"/>
      <c r="BN59" s="371"/>
      <c r="BO59" s="371"/>
      <c r="BP59" s="371"/>
      <c r="BQ59" s="371"/>
      <c r="BR59" s="371"/>
      <c r="BS59" s="371"/>
      <c r="BT59" s="170"/>
      <c r="BU59" s="170"/>
      <c r="BV59" s="90"/>
      <c r="BW59" s="223"/>
      <c r="BX59" s="223"/>
      <c r="BY59" s="223"/>
      <c r="BZ59" s="223"/>
      <c r="CA59" s="223"/>
      <c r="CB59" s="265"/>
      <c r="CC59" s="265"/>
      <c r="CD59" s="265"/>
      <c r="CE59" s="265"/>
      <c r="CF59" s="265"/>
      <c r="CG59" s="223"/>
      <c r="CH59" s="223"/>
      <c r="CI59" s="223"/>
      <c r="CJ59" s="223"/>
      <c r="CK59" s="223"/>
      <c r="CL59" s="267"/>
      <c r="CM59" s="267"/>
      <c r="CN59" s="267"/>
      <c r="CO59" s="28"/>
      <c r="CP59" s="10"/>
      <c r="CQ59" s="10"/>
      <c r="CR59" s="10"/>
      <c r="CS59" s="10"/>
      <c r="CT59" s="10"/>
      <c r="CU59" s="10"/>
      <c r="CV59" s="10"/>
      <c r="CW59" s="16"/>
      <c r="CX59" s="16"/>
      <c r="CY59" s="2"/>
      <c r="CZ59" s="36"/>
      <c r="DA59" s="42"/>
      <c r="DB59" s="42">
        <v>31</v>
      </c>
      <c r="DC59" s="42"/>
      <c r="DD59" s="42">
        <v>31</v>
      </c>
      <c r="DE59" s="42"/>
      <c r="DF59" s="23"/>
      <c r="DG59" s="35"/>
      <c r="DH59" s="35"/>
      <c r="DI59" s="35"/>
      <c r="DJ59" s="48" t="s">
        <v>136</v>
      </c>
      <c r="DK59" s="48">
        <v>10</v>
      </c>
      <c r="DL59" s="23">
        <v>10</v>
      </c>
      <c r="DM59" s="23">
        <v>10</v>
      </c>
      <c r="DN59" s="40" t="str">
        <f>IF(BL50="","",IF(BL50&lt;AS50,"〇","×"))</f>
        <v/>
      </c>
      <c r="DO59" s="144" t="str">
        <f>IF(BR50="","",IF(BR50&lt;=AZ50,"〇","×"))</f>
        <v/>
      </c>
      <c r="DP59" s="144" t="str">
        <f>IF(OR(DN59="",DO59=""),"",IF(AND(DN59="〇",DO59="〇"),"〇","×"))</f>
        <v/>
      </c>
      <c r="DQ59" s="40" t="s">
        <v>253</v>
      </c>
      <c r="DR59" s="40">
        <f>COUNTIFS(DP56:DP59,"〇")</f>
        <v>0</v>
      </c>
      <c r="DS59" s="40">
        <f>COUNTBLANK(DP56:DP59)</f>
        <v>4</v>
      </c>
      <c r="DT59" s="40" t="str">
        <f>IF(DS59&lt;&gt;0,"",IF(DR59=4,"1:指摘なし","3:要是正"))</f>
        <v/>
      </c>
    </row>
    <row r="60" spans="5:124" ht="8.1" customHeight="1" thickBot="1" x14ac:dyDescent="0.2">
      <c r="E60" s="227" t="s">
        <v>19</v>
      </c>
      <c r="F60" s="227"/>
      <c r="G60" s="220" t="s">
        <v>9</v>
      </c>
      <c r="H60" s="220"/>
      <c r="I60" s="220"/>
      <c r="J60" s="220"/>
      <c r="K60" s="220"/>
      <c r="L60" s="220"/>
      <c r="M60" s="213" t="s">
        <v>6</v>
      </c>
      <c r="N60" s="241"/>
      <c r="O60" s="241"/>
      <c r="P60" s="241"/>
      <c r="Q60" s="241"/>
      <c r="R60" s="241"/>
      <c r="S60" s="241"/>
      <c r="T60" s="241"/>
      <c r="U60" s="241"/>
      <c r="V60" s="241"/>
      <c r="W60" s="241"/>
      <c r="X60" s="220" t="s">
        <v>10</v>
      </c>
      <c r="Y60" s="213"/>
      <c r="Z60" s="213"/>
      <c r="AA60" s="213"/>
      <c r="AB60" s="213"/>
      <c r="AC60" s="213"/>
      <c r="AD60" s="213"/>
      <c r="AE60" s="213"/>
      <c r="AF60" s="213"/>
      <c r="AG60" s="213"/>
      <c r="AH60" s="213"/>
      <c r="AI60" s="213"/>
      <c r="AJ60" s="213"/>
      <c r="AK60" s="355" t="s">
        <v>21</v>
      </c>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7"/>
      <c r="BH60" s="364"/>
      <c r="BI60" s="365"/>
      <c r="BJ60" s="365"/>
      <c r="BK60" s="365"/>
      <c r="BL60" s="365"/>
      <c r="BM60" s="365"/>
      <c r="BN60" s="365"/>
      <c r="BO60" s="365"/>
      <c r="BP60" s="365"/>
      <c r="BQ60" s="365"/>
      <c r="BR60" s="365"/>
      <c r="BS60" s="365"/>
      <c r="BT60" s="365"/>
      <c r="BU60" s="365"/>
      <c r="BV60" s="366"/>
      <c r="BW60" s="221"/>
      <c r="BX60" s="221"/>
      <c r="BY60" s="221"/>
      <c r="BZ60" s="221"/>
      <c r="CA60" s="221"/>
      <c r="CB60" s="223" t="s">
        <v>24</v>
      </c>
      <c r="CC60" s="265"/>
      <c r="CD60" s="265"/>
      <c r="CE60" s="265"/>
      <c r="CF60" s="265"/>
      <c r="CG60" s="221"/>
      <c r="CH60" s="221"/>
      <c r="CI60" s="221"/>
      <c r="CJ60" s="221"/>
      <c r="CK60" s="221"/>
      <c r="CL60" s="267" t="s">
        <v>202</v>
      </c>
      <c r="CM60" s="267"/>
      <c r="CN60" s="267"/>
      <c r="CO60" s="28"/>
      <c r="CP60" s="10"/>
      <c r="CQ60" s="10"/>
      <c r="CR60" s="10"/>
      <c r="CS60" s="10"/>
      <c r="CT60" s="10"/>
      <c r="CU60" s="14"/>
      <c r="CV60" s="10"/>
      <c r="CW60" s="16"/>
      <c r="CX60" s="16"/>
      <c r="CY60" s="2"/>
      <c r="CZ60" s="36"/>
      <c r="DA60" s="36"/>
      <c r="DB60" s="36"/>
      <c r="DC60" s="36"/>
      <c r="DD60" s="36"/>
      <c r="DE60" s="36"/>
      <c r="DG60" s="35"/>
      <c r="DH60" s="35"/>
      <c r="DI60" s="35"/>
      <c r="DJ60" s="35"/>
      <c r="DK60" s="35"/>
      <c r="DL60" s="35"/>
      <c r="DM60" s="35"/>
      <c r="DN60" s="41"/>
      <c r="DO60" s="145"/>
      <c r="DT60" s="146" t="str">
        <f>IF(AL50="","",_xlfn.XLOOKUP(AL50,DQ58:DQ59,DT58:DT59))</f>
        <v/>
      </c>
    </row>
    <row r="61" spans="5:124" ht="8.1" customHeight="1" x14ac:dyDescent="0.15">
      <c r="E61" s="227"/>
      <c r="F61" s="227"/>
      <c r="G61" s="220"/>
      <c r="H61" s="220"/>
      <c r="I61" s="220"/>
      <c r="J61" s="220"/>
      <c r="K61" s="220"/>
      <c r="L61" s="220"/>
      <c r="M61" s="213"/>
      <c r="N61" s="241"/>
      <c r="O61" s="241"/>
      <c r="P61" s="241"/>
      <c r="Q61" s="241"/>
      <c r="R61" s="241"/>
      <c r="S61" s="241"/>
      <c r="T61" s="241"/>
      <c r="U61" s="241"/>
      <c r="V61" s="241"/>
      <c r="W61" s="241"/>
      <c r="X61" s="220"/>
      <c r="Y61" s="213"/>
      <c r="Z61" s="213"/>
      <c r="AA61" s="213"/>
      <c r="AB61" s="213"/>
      <c r="AC61" s="213"/>
      <c r="AD61" s="213"/>
      <c r="AE61" s="213"/>
      <c r="AF61" s="213"/>
      <c r="AG61" s="213"/>
      <c r="AH61" s="213"/>
      <c r="AI61" s="213"/>
      <c r="AJ61" s="213"/>
      <c r="AK61" s="358"/>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60"/>
      <c r="BH61" s="367"/>
      <c r="BI61" s="368"/>
      <c r="BJ61" s="368"/>
      <c r="BK61" s="368"/>
      <c r="BL61" s="368"/>
      <c r="BM61" s="368"/>
      <c r="BN61" s="368"/>
      <c r="BO61" s="368"/>
      <c r="BP61" s="368"/>
      <c r="BQ61" s="368"/>
      <c r="BR61" s="368"/>
      <c r="BS61" s="368"/>
      <c r="BT61" s="368"/>
      <c r="BU61" s="368"/>
      <c r="BV61" s="369"/>
      <c r="BW61" s="221"/>
      <c r="BX61" s="221"/>
      <c r="BY61" s="221"/>
      <c r="BZ61" s="221"/>
      <c r="CA61" s="221"/>
      <c r="CB61" s="223"/>
      <c r="CC61" s="265"/>
      <c r="CD61" s="265"/>
      <c r="CE61" s="265"/>
      <c r="CF61" s="265"/>
      <c r="CG61" s="221"/>
      <c r="CH61" s="221"/>
      <c r="CI61" s="221"/>
      <c r="CJ61" s="221"/>
      <c r="CK61" s="221"/>
      <c r="CL61" s="267"/>
      <c r="CM61" s="267"/>
      <c r="CN61" s="267"/>
      <c r="CO61" s="28"/>
      <c r="CP61" s="10"/>
      <c r="CQ61" s="10"/>
      <c r="CR61" s="10"/>
      <c r="CS61" s="10"/>
      <c r="CT61" s="10"/>
      <c r="CU61" s="14"/>
      <c r="CV61" s="10"/>
      <c r="CW61" s="16"/>
      <c r="CX61" s="16"/>
      <c r="CY61" s="2"/>
      <c r="CZ61" s="36"/>
      <c r="DA61" s="36"/>
      <c r="DB61" s="36"/>
      <c r="DC61" s="36"/>
      <c r="DD61" s="36"/>
      <c r="DE61" s="36"/>
      <c r="DG61" s="35"/>
      <c r="DH61" s="35"/>
      <c r="DI61" s="35"/>
      <c r="DJ61" s="35"/>
      <c r="DK61" s="35"/>
      <c r="DL61" s="35"/>
      <c r="DM61" s="35"/>
      <c r="DN61" s="41"/>
      <c r="DO61" s="145"/>
    </row>
    <row r="62" spans="5:124" ht="8.1" customHeight="1" x14ac:dyDescent="0.15">
      <c r="E62" s="227"/>
      <c r="F62" s="227"/>
      <c r="G62" s="220"/>
      <c r="H62" s="220"/>
      <c r="I62" s="220"/>
      <c r="J62" s="220"/>
      <c r="K62" s="220"/>
      <c r="L62" s="220"/>
      <c r="M62" s="241"/>
      <c r="N62" s="241"/>
      <c r="O62" s="241"/>
      <c r="P62" s="241"/>
      <c r="Q62" s="241"/>
      <c r="R62" s="241"/>
      <c r="S62" s="241"/>
      <c r="T62" s="241"/>
      <c r="U62" s="241"/>
      <c r="V62" s="241"/>
      <c r="W62" s="241"/>
      <c r="X62" s="213"/>
      <c r="Y62" s="213"/>
      <c r="Z62" s="213"/>
      <c r="AA62" s="213"/>
      <c r="AB62" s="213"/>
      <c r="AC62" s="213"/>
      <c r="AD62" s="213"/>
      <c r="AE62" s="213"/>
      <c r="AF62" s="213"/>
      <c r="AG62" s="213"/>
      <c r="AH62" s="213"/>
      <c r="AI62" s="213"/>
      <c r="AJ62" s="213"/>
      <c r="AK62" s="358" t="s">
        <v>26</v>
      </c>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60"/>
      <c r="BH62" s="367"/>
      <c r="BI62" s="368"/>
      <c r="BJ62" s="368"/>
      <c r="BK62" s="368"/>
      <c r="BL62" s="368"/>
      <c r="BM62" s="368"/>
      <c r="BN62" s="368"/>
      <c r="BO62" s="368"/>
      <c r="BP62" s="368"/>
      <c r="BQ62" s="368"/>
      <c r="BR62" s="368"/>
      <c r="BS62" s="368"/>
      <c r="BT62" s="368"/>
      <c r="BU62" s="368"/>
      <c r="BV62" s="369"/>
      <c r="BW62" s="221"/>
      <c r="BX62" s="221"/>
      <c r="BY62" s="221"/>
      <c r="BZ62" s="221"/>
      <c r="CA62" s="221"/>
      <c r="CB62" s="265"/>
      <c r="CC62" s="265"/>
      <c r="CD62" s="265"/>
      <c r="CE62" s="265"/>
      <c r="CF62" s="265"/>
      <c r="CG62" s="221"/>
      <c r="CH62" s="221"/>
      <c r="CI62" s="221"/>
      <c r="CJ62" s="221"/>
      <c r="CK62" s="221"/>
      <c r="CL62" s="267"/>
      <c r="CM62" s="267"/>
      <c r="CN62" s="267"/>
      <c r="CO62" s="28"/>
      <c r="CP62" s="10"/>
      <c r="CQ62" s="10"/>
      <c r="CR62" s="10"/>
      <c r="CS62" s="10"/>
      <c r="CT62" s="10"/>
      <c r="CU62" s="14"/>
      <c r="CV62" s="10"/>
      <c r="CW62" s="16"/>
      <c r="CX62" s="16"/>
      <c r="CY62" s="2"/>
      <c r="CZ62" s="36"/>
      <c r="DA62" s="42" t="s">
        <v>146</v>
      </c>
      <c r="DB62" s="42" t="s">
        <v>162</v>
      </c>
      <c r="DC62" s="36"/>
      <c r="DD62" s="36"/>
      <c r="DE62" s="36"/>
      <c r="DG62" s="35"/>
      <c r="DH62" s="35"/>
      <c r="DI62" s="35"/>
      <c r="DJ62" s="35"/>
      <c r="DK62" s="35"/>
      <c r="DL62" s="35"/>
      <c r="DM62" s="44"/>
      <c r="DN62" s="145"/>
      <c r="DO62" s="145"/>
    </row>
    <row r="63" spans="5:124" ht="8.1" customHeight="1" x14ac:dyDescent="0.15">
      <c r="E63" s="227"/>
      <c r="F63" s="227"/>
      <c r="G63" s="220"/>
      <c r="H63" s="220"/>
      <c r="I63" s="220"/>
      <c r="J63" s="220"/>
      <c r="K63" s="220"/>
      <c r="L63" s="220"/>
      <c r="M63" s="241"/>
      <c r="N63" s="241"/>
      <c r="O63" s="241"/>
      <c r="P63" s="241"/>
      <c r="Q63" s="241"/>
      <c r="R63" s="241"/>
      <c r="S63" s="241"/>
      <c r="T63" s="241"/>
      <c r="U63" s="241"/>
      <c r="V63" s="241"/>
      <c r="W63" s="241"/>
      <c r="X63" s="213"/>
      <c r="Y63" s="213"/>
      <c r="Z63" s="213"/>
      <c r="AA63" s="213"/>
      <c r="AB63" s="213"/>
      <c r="AC63" s="213"/>
      <c r="AD63" s="213"/>
      <c r="AE63" s="213"/>
      <c r="AF63" s="213"/>
      <c r="AG63" s="213"/>
      <c r="AH63" s="213"/>
      <c r="AI63" s="213"/>
      <c r="AJ63" s="213"/>
      <c r="AK63" s="361"/>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3"/>
      <c r="BH63" s="370"/>
      <c r="BI63" s="371"/>
      <c r="BJ63" s="371"/>
      <c r="BK63" s="371"/>
      <c r="BL63" s="371"/>
      <c r="BM63" s="371"/>
      <c r="BN63" s="371"/>
      <c r="BO63" s="371"/>
      <c r="BP63" s="371"/>
      <c r="BQ63" s="371"/>
      <c r="BR63" s="371"/>
      <c r="BS63" s="371"/>
      <c r="BT63" s="371"/>
      <c r="BU63" s="371"/>
      <c r="BV63" s="372"/>
      <c r="BW63" s="221"/>
      <c r="BX63" s="221"/>
      <c r="BY63" s="221"/>
      <c r="BZ63" s="221"/>
      <c r="CA63" s="221"/>
      <c r="CB63" s="265"/>
      <c r="CC63" s="265"/>
      <c r="CD63" s="265"/>
      <c r="CE63" s="265"/>
      <c r="CF63" s="265"/>
      <c r="CG63" s="221"/>
      <c r="CH63" s="221"/>
      <c r="CI63" s="221"/>
      <c r="CJ63" s="221"/>
      <c r="CK63" s="221"/>
      <c r="CL63" s="267"/>
      <c r="CM63" s="267"/>
      <c r="CN63" s="267"/>
      <c r="CO63" s="28"/>
      <c r="CP63" s="10"/>
      <c r="CQ63" s="10"/>
      <c r="CR63" s="10"/>
      <c r="CS63" s="10"/>
      <c r="CT63" s="10"/>
      <c r="CU63" s="14"/>
      <c r="CV63" s="10"/>
      <c r="CW63" s="16"/>
      <c r="CX63" s="16"/>
      <c r="CY63" s="2"/>
      <c r="CZ63" s="36"/>
      <c r="DA63" s="42" t="s">
        <v>163</v>
      </c>
      <c r="DB63" s="42" t="s">
        <v>169</v>
      </c>
      <c r="DC63" s="36"/>
      <c r="DD63" s="36"/>
      <c r="DE63" s="36"/>
      <c r="DF63" s="35"/>
      <c r="DG63" s="35"/>
      <c r="DH63" s="35"/>
      <c r="DI63" s="35"/>
      <c r="DJ63" s="35"/>
      <c r="DK63" s="35"/>
      <c r="DL63" s="35"/>
      <c r="DM63" s="44"/>
      <c r="DN63" s="145"/>
      <c r="DO63" s="145"/>
    </row>
    <row r="64" spans="5:124" ht="8.1" customHeight="1" x14ac:dyDescent="0.15">
      <c r="E64" s="227"/>
      <c r="F64" s="227"/>
      <c r="G64" s="220"/>
      <c r="H64" s="220"/>
      <c r="I64" s="220"/>
      <c r="J64" s="220"/>
      <c r="K64" s="220"/>
      <c r="L64" s="220"/>
      <c r="M64" s="220" t="s">
        <v>125</v>
      </c>
      <c r="N64" s="392"/>
      <c r="O64" s="392"/>
      <c r="P64" s="392"/>
      <c r="Q64" s="392"/>
      <c r="R64" s="392"/>
      <c r="S64" s="392"/>
      <c r="T64" s="392"/>
      <c r="U64" s="392"/>
      <c r="V64" s="392"/>
      <c r="W64" s="392"/>
      <c r="X64" s="220" t="s">
        <v>126</v>
      </c>
      <c r="Y64" s="213"/>
      <c r="Z64" s="213"/>
      <c r="AA64" s="213"/>
      <c r="AB64" s="213"/>
      <c r="AC64" s="213"/>
      <c r="AD64" s="213"/>
      <c r="AE64" s="213"/>
      <c r="AF64" s="213"/>
      <c r="AG64" s="213"/>
      <c r="AH64" s="213"/>
      <c r="AI64" s="213"/>
      <c r="AJ64" s="213"/>
      <c r="AK64" s="355" t="s">
        <v>127</v>
      </c>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7"/>
      <c r="BH64" s="364"/>
      <c r="BI64" s="365"/>
      <c r="BJ64" s="365"/>
      <c r="BK64" s="365"/>
      <c r="BL64" s="365"/>
      <c r="BM64" s="365"/>
      <c r="BN64" s="365"/>
      <c r="BO64" s="365"/>
      <c r="BP64" s="365"/>
      <c r="BQ64" s="365"/>
      <c r="BR64" s="365"/>
      <c r="BS64" s="365"/>
      <c r="BT64" s="365"/>
      <c r="BU64" s="365"/>
      <c r="BV64" s="366"/>
      <c r="BW64" s="221"/>
      <c r="BX64" s="221"/>
      <c r="BY64" s="221"/>
      <c r="BZ64" s="221"/>
      <c r="CA64" s="221"/>
      <c r="CB64" s="223" t="s">
        <v>25</v>
      </c>
      <c r="CC64" s="265"/>
      <c r="CD64" s="265"/>
      <c r="CE64" s="265"/>
      <c r="CF64" s="265"/>
      <c r="CG64" s="221"/>
      <c r="CH64" s="221"/>
      <c r="CI64" s="221"/>
      <c r="CJ64" s="221"/>
      <c r="CK64" s="221"/>
      <c r="CL64" s="242" t="s">
        <v>202</v>
      </c>
      <c r="CM64" s="242"/>
      <c r="CN64" s="242"/>
      <c r="CO64" s="28"/>
      <c r="CP64" s="14"/>
      <c r="CQ64" s="10"/>
      <c r="CR64" s="10"/>
      <c r="CS64" s="10"/>
      <c r="CT64" s="10"/>
      <c r="CU64" s="14"/>
      <c r="CV64" s="10"/>
      <c r="CW64" s="16"/>
      <c r="CX64" s="16"/>
      <c r="CY64" s="2"/>
      <c r="CZ64" s="36"/>
      <c r="DA64" s="42" t="s">
        <v>164</v>
      </c>
      <c r="DB64" s="42" t="s">
        <v>170</v>
      </c>
      <c r="DC64" s="36"/>
      <c r="DD64" s="36"/>
      <c r="DE64" s="36"/>
      <c r="DF64" s="35"/>
      <c r="DG64" s="35"/>
      <c r="DH64" s="35"/>
      <c r="DI64" s="35"/>
      <c r="DJ64" s="35"/>
      <c r="DK64" s="35"/>
      <c r="DL64" s="44"/>
      <c r="DM64" s="44"/>
      <c r="DN64" s="145"/>
      <c r="DO64" s="145"/>
    </row>
    <row r="65" spans="5:120" ht="8.1" customHeight="1" x14ac:dyDescent="0.15">
      <c r="E65" s="227"/>
      <c r="F65" s="227"/>
      <c r="G65" s="220"/>
      <c r="H65" s="220"/>
      <c r="I65" s="220"/>
      <c r="J65" s="220"/>
      <c r="K65" s="220"/>
      <c r="L65" s="220"/>
      <c r="M65" s="220"/>
      <c r="N65" s="392"/>
      <c r="O65" s="392"/>
      <c r="P65" s="392"/>
      <c r="Q65" s="392"/>
      <c r="R65" s="392"/>
      <c r="S65" s="392"/>
      <c r="T65" s="392"/>
      <c r="U65" s="392"/>
      <c r="V65" s="392"/>
      <c r="W65" s="392"/>
      <c r="X65" s="220"/>
      <c r="Y65" s="213"/>
      <c r="Z65" s="213"/>
      <c r="AA65" s="213"/>
      <c r="AB65" s="213"/>
      <c r="AC65" s="213"/>
      <c r="AD65" s="213"/>
      <c r="AE65" s="213"/>
      <c r="AF65" s="213"/>
      <c r="AG65" s="213"/>
      <c r="AH65" s="213"/>
      <c r="AI65" s="213"/>
      <c r="AJ65" s="213"/>
      <c r="AK65" s="358"/>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60"/>
      <c r="BH65" s="367"/>
      <c r="BI65" s="368"/>
      <c r="BJ65" s="368"/>
      <c r="BK65" s="368"/>
      <c r="BL65" s="368"/>
      <c r="BM65" s="368"/>
      <c r="BN65" s="368"/>
      <c r="BO65" s="368"/>
      <c r="BP65" s="368"/>
      <c r="BQ65" s="368"/>
      <c r="BR65" s="368"/>
      <c r="BS65" s="368"/>
      <c r="BT65" s="368"/>
      <c r="BU65" s="368"/>
      <c r="BV65" s="369"/>
      <c r="BW65" s="221"/>
      <c r="BX65" s="221"/>
      <c r="BY65" s="221"/>
      <c r="BZ65" s="221"/>
      <c r="CA65" s="221"/>
      <c r="CB65" s="223"/>
      <c r="CC65" s="265"/>
      <c r="CD65" s="265"/>
      <c r="CE65" s="265"/>
      <c r="CF65" s="265"/>
      <c r="CG65" s="221"/>
      <c r="CH65" s="221"/>
      <c r="CI65" s="221"/>
      <c r="CJ65" s="221"/>
      <c r="CK65" s="221"/>
      <c r="CL65" s="242"/>
      <c r="CM65" s="242"/>
      <c r="CN65" s="242"/>
      <c r="CO65" s="28"/>
      <c r="CP65" s="14"/>
      <c r="CQ65" s="10"/>
      <c r="CR65" s="10"/>
      <c r="CS65" s="15"/>
      <c r="CT65" s="10"/>
      <c r="CU65" s="14"/>
      <c r="CV65" s="15"/>
      <c r="CW65" s="15"/>
      <c r="CX65" s="15"/>
      <c r="CY65" s="2"/>
      <c r="CZ65" s="36"/>
      <c r="DA65" s="42" t="s">
        <v>165</v>
      </c>
      <c r="DB65" s="42" t="s">
        <v>167</v>
      </c>
      <c r="DC65" s="36"/>
      <c r="DD65" s="36"/>
      <c r="DE65" s="36"/>
      <c r="DF65" s="35"/>
      <c r="DG65" s="35"/>
      <c r="DH65" s="35"/>
      <c r="DI65" s="35"/>
      <c r="DJ65" s="35"/>
      <c r="DK65" s="35"/>
      <c r="DL65" s="35"/>
      <c r="DM65" s="35"/>
      <c r="DN65" s="41"/>
      <c r="DO65" s="145"/>
    </row>
    <row r="66" spans="5:120" ht="8.1" customHeight="1" x14ac:dyDescent="0.15">
      <c r="E66" s="227"/>
      <c r="F66" s="227"/>
      <c r="G66" s="220"/>
      <c r="H66" s="220"/>
      <c r="I66" s="220"/>
      <c r="J66" s="220"/>
      <c r="K66" s="220"/>
      <c r="L66" s="220"/>
      <c r="M66" s="392"/>
      <c r="N66" s="392"/>
      <c r="O66" s="392"/>
      <c r="P66" s="392"/>
      <c r="Q66" s="392"/>
      <c r="R66" s="392"/>
      <c r="S66" s="392"/>
      <c r="T66" s="392"/>
      <c r="U66" s="392"/>
      <c r="V66" s="392"/>
      <c r="W66" s="392"/>
      <c r="X66" s="213"/>
      <c r="Y66" s="213"/>
      <c r="Z66" s="213"/>
      <c r="AA66" s="213"/>
      <c r="AB66" s="213"/>
      <c r="AC66" s="213"/>
      <c r="AD66" s="213"/>
      <c r="AE66" s="213"/>
      <c r="AF66" s="213"/>
      <c r="AG66" s="213"/>
      <c r="AH66" s="213"/>
      <c r="AI66" s="213"/>
      <c r="AJ66" s="213"/>
      <c r="AK66" s="358"/>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60"/>
      <c r="BH66" s="367"/>
      <c r="BI66" s="368"/>
      <c r="BJ66" s="368"/>
      <c r="BK66" s="368"/>
      <c r="BL66" s="368"/>
      <c r="BM66" s="368"/>
      <c r="BN66" s="368"/>
      <c r="BO66" s="368"/>
      <c r="BP66" s="368"/>
      <c r="BQ66" s="368"/>
      <c r="BR66" s="368"/>
      <c r="BS66" s="368"/>
      <c r="BT66" s="368"/>
      <c r="BU66" s="368"/>
      <c r="BV66" s="369"/>
      <c r="BW66" s="221"/>
      <c r="BX66" s="221"/>
      <c r="BY66" s="221"/>
      <c r="BZ66" s="221"/>
      <c r="CA66" s="221"/>
      <c r="CB66" s="265"/>
      <c r="CC66" s="265"/>
      <c r="CD66" s="265"/>
      <c r="CE66" s="265"/>
      <c r="CF66" s="265"/>
      <c r="CG66" s="221"/>
      <c r="CH66" s="221"/>
      <c r="CI66" s="221"/>
      <c r="CJ66" s="221"/>
      <c r="CK66" s="221"/>
      <c r="CL66" s="242"/>
      <c r="CM66" s="242"/>
      <c r="CN66" s="242"/>
      <c r="CO66" s="28"/>
      <c r="CP66" s="14"/>
      <c r="CQ66" s="10"/>
      <c r="CR66" s="10"/>
      <c r="CS66" s="15"/>
      <c r="CT66" s="10"/>
      <c r="CU66" s="14"/>
      <c r="CV66" s="15"/>
      <c r="CW66" s="15"/>
      <c r="CX66" s="15"/>
      <c r="CY66" s="2"/>
      <c r="CZ66" s="36"/>
      <c r="DA66" s="42" t="s">
        <v>166</v>
      </c>
      <c r="DB66" s="42" t="s">
        <v>168</v>
      </c>
      <c r="DC66" s="36"/>
      <c r="DD66" s="36"/>
      <c r="DE66" s="36"/>
      <c r="DF66" s="35"/>
      <c r="DG66" s="35"/>
      <c r="DH66" s="35"/>
      <c r="DI66" s="35"/>
      <c r="DJ66" s="49"/>
      <c r="DK66" s="49"/>
      <c r="DL66" s="35"/>
      <c r="DM66" s="35"/>
      <c r="DN66" s="41"/>
      <c r="DO66" s="145"/>
    </row>
    <row r="67" spans="5:120" ht="8.1" customHeight="1" x14ac:dyDescent="0.15">
      <c r="E67" s="227"/>
      <c r="F67" s="227"/>
      <c r="G67" s="220"/>
      <c r="H67" s="220"/>
      <c r="I67" s="220"/>
      <c r="J67" s="220"/>
      <c r="K67" s="220"/>
      <c r="L67" s="220"/>
      <c r="M67" s="392"/>
      <c r="N67" s="392"/>
      <c r="O67" s="392"/>
      <c r="P67" s="392"/>
      <c r="Q67" s="392"/>
      <c r="R67" s="392"/>
      <c r="S67" s="392"/>
      <c r="T67" s="392"/>
      <c r="U67" s="392"/>
      <c r="V67" s="392"/>
      <c r="W67" s="392"/>
      <c r="X67" s="213"/>
      <c r="Y67" s="213"/>
      <c r="Z67" s="213"/>
      <c r="AA67" s="213"/>
      <c r="AB67" s="213"/>
      <c r="AC67" s="213"/>
      <c r="AD67" s="213"/>
      <c r="AE67" s="213"/>
      <c r="AF67" s="213"/>
      <c r="AG67" s="213"/>
      <c r="AH67" s="213"/>
      <c r="AI67" s="213"/>
      <c r="AJ67" s="213"/>
      <c r="AK67" s="361"/>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3"/>
      <c r="BH67" s="370"/>
      <c r="BI67" s="371"/>
      <c r="BJ67" s="371"/>
      <c r="BK67" s="371"/>
      <c r="BL67" s="371"/>
      <c r="BM67" s="371"/>
      <c r="BN67" s="371"/>
      <c r="BO67" s="371"/>
      <c r="BP67" s="371"/>
      <c r="BQ67" s="371"/>
      <c r="BR67" s="371"/>
      <c r="BS67" s="371"/>
      <c r="BT67" s="371"/>
      <c r="BU67" s="371"/>
      <c r="BV67" s="372"/>
      <c r="BW67" s="221"/>
      <c r="BX67" s="221"/>
      <c r="BY67" s="221"/>
      <c r="BZ67" s="221"/>
      <c r="CA67" s="221"/>
      <c r="CB67" s="265"/>
      <c r="CC67" s="265"/>
      <c r="CD67" s="265"/>
      <c r="CE67" s="265"/>
      <c r="CF67" s="265"/>
      <c r="CG67" s="221"/>
      <c r="CH67" s="221"/>
      <c r="CI67" s="221"/>
      <c r="CJ67" s="221"/>
      <c r="CK67" s="221"/>
      <c r="CL67" s="242"/>
      <c r="CM67" s="242"/>
      <c r="CN67" s="242"/>
      <c r="CO67" s="28"/>
      <c r="CP67" s="14"/>
      <c r="CQ67" s="10"/>
      <c r="CR67" s="10"/>
      <c r="CS67" s="10"/>
      <c r="CT67" s="10"/>
      <c r="CU67" s="14"/>
      <c r="CV67" s="10"/>
      <c r="CW67" s="16"/>
      <c r="CX67" s="16"/>
      <c r="CY67" s="2"/>
      <c r="CZ67" s="36"/>
      <c r="DA67" s="36"/>
      <c r="DB67" s="36"/>
      <c r="DC67" s="36"/>
      <c r="DD67" s="36"/>
      <c r="DE67" s="36"/>
      <c r="DF67" s="35"/>
      <c r="DG67" s="35"/>
      <c r="DH67" s="35"/>
      <c r="DI67" s="35"/>
      <c r="DJ67" s="35"/>
      <c r="DK67" s="35"/>
      <c r="DL67" s="35"/>
      <c r="DM67" s="35"/>
      <c r="DN67" s="41"/>
      <c r="DO67" s="145"/>
    </row>
    <row r="68" spans="5:120" ht="8.1" customHeight="1" x14ac:dyDescent="0.15">
      <c r="E68" s="227"/>
      <c r="F68" s="227"/>
      <c r="G68" s="220"/>
      <c r="H68" s="220"/>
      <c r="I68" s="220"/>
      <c r="J68" s="220"/>
      <c r="K68" s="220"/>
      <c r="L68" s="220"/>
      <c r="M68" s="212" t="s">
        <v>69</v>
      </c>
      <c r="N68" s="212"/>
      <c r="O68" s="212"/>
      <c r="P68" s="212"/>
      <c r="Q68" s="212"/>
      <c r="R68" s="212"/>
      <c r="S68" s="212"/>
      <c r="T68" s="212"/>
      <c r="U68" s="212"/>
      <c r="V68" s="212"/>
      <c r="W68" s="212"/>
      <c r="X68" s="224" t="s">
        <v>22</v>
      </c>
      <c r="Y68" s="224"/>
      <c r="Z68" s="224"/>
      <c r="AA68" s="224"/>
      <c r="AB68" s="224"/>
      <c r="AC68" s="224"/>
      <c r="AD68" s="224"/>
      <c r="AE68" s="224"/>
      <c r="AF68" s="224"/>
      <c r="AG68" s="224"/>
      <c r="AH68" s="224"/>
      <c r="AI68" s="224"/>
      <c r="AJ68" s="224"/>
      <c r="AK68" s="247" t="s">
        <v>37</v>
      </c>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9"/>
      <c r="BH68" s="244" t="s">
        <v>124</v>
      </c>
      <c r="BI68" s="237"/>
      <c r="BJ68" s="237"/>
      <c r="BK68" s="237"/>
      <c r="BL68" s="237"/>
      <c r="BM68" s="237"/>
      <c r="BN68" s="93"/>
      <c r="BO68" s="93"/>
      <c r="BP68" s="93"/>
      <c r="BQ68" s="93"/>
      <c r="BR68" s="93"/>
      <c r="BS68" s="93"/>
      <c r="BT68" s="93"/>
      <c r="BU68" s="93"/>
      <c r="BV68" s="184"/>
      <c r="BW68" s="223" t="str">
        <f>IF(OR(AQ70="?",BI70=""),"",IF(AND(BI70&gt;=VLOOKUP(AL7,DK31:DT33,8),BI70&lt;=VLOOKUP(AL7,DK31:DT33,9)),"〇",""))</f>
        <v/>
      </c>
      <c r="BX68" s="223"/>
      <c r="BY68" s="223"/>
      <c r="BZ68" s="223"/>
      <c r="CA68" s="223"/>
      <c r="CB68" s="223" t="s">
        <v>25</v>
      </c>
      <c r="CC68" s="223"/>
      <c r="CD68" s="223"/>
      <c r="CE68" s="223"/>
      <c r="CF68" s="223"/>
      <c r="CG68" s="223" t="str">
        <f>IF(OR(AQ70="?",BI70=""),"",IF(OR(BI70&lt;VLOOKUP(AL7,DK31:DT33,8),BI70&gt;VLOOKUP(AL7,DK31:DT33,9)),"○",""))</f>
        <v/>
      </c>
      <c r="CH68" s="223"/>
      <c r="CI68" s="223"/>
      <c r="CJ68" s="223"/>
      <c r="CK68" s="223"/>
      <c r="CL68" s="242" t="s">
        <v>207</v>
      </c>
      <c r="CM68" s="242"/>
      <c r="CN68" s="242"/>
      <c r="CO68" s="28"/>
      <c r="CP68" s="14"/>
      <c r="CQ68" s="10"/>
      <c r="CR68" s="10"/>
      <c r="CS68" s="10"/>
      <c r="CT68" s="10"/>
      <c r="CU68" s="14"/>
      <c r="CV68" s="10"/>
      <c r="CW68" s="16"/>
      <c r="CX68" s="16"/>
      <c r="CY68" s="2"/>
      <c r="CZ68" s="36"/>
      <c r="DA68" s="36"/>
      <c r="DB68" s="36"/>
      <c r="DC68" s="36"/>
      <c r="DD68" s="36"/>
      <c r="DE68" s="36"/>
      <c r="DF68" s="35"/>
      <c r="DG68" s="35"/>
      <c r="DH68" s="35"/>
      <c r="DI68" s="35"/>
      <c r="DJ68" s="35"/>
      <c r="DK68" s="35"/>
      <c r="DL68" s="35"/>
      <c r="DM68" s="35"/>
      <c r="DN68" s="41"/>
      <c r="DO68" s="145"/>
    </row>
    <row r="69" spans="5:120" ht="8.1" customHeight="1" x14ac:dyDescent="0.15">
      <c r="E69" s="227"/>
      <c r="F69" s="227"/>
      <c r="G69" s="220"/>
      <c r="H69" s="220"/>
      <c r="I69" s="220"/>
      <c r="J69" s="220"/>
      <c r="K69" s="220"/>
      <c r="L69" s="220"/>
      <c r="M69" s="212"/>
      <c r="N69" s="212"/>
      <c r="O69" s="212"/>
      <c r="P69" s="212"/>
      <c r="Q69" s="212"/>
      <c r="R69" s="212"/>
      <c r="S69" s="212"/>
      <c r="T69" s="212"/>
      <c r="U69" s="212"/>
      <c r="V69" s="212"/>
      <c r="W69" s="212"/>
      <c r="X69" s="224"/>
      <c r="Y69" s="224"/>
      <c r="Z69" s="224"/>
      <c r="AA69" s="224"/>
      <c r="AB69" s="224"/>
      <c r="AC69" s="224"/>
      <c r="AD69" s="224"/>
      <c r="AE69" s="224"/>
      <c r="AF69" s="224"/>
      <c r="AG69" s="224"/>
      <c r="AH69" s="224"/>
      <c r="AI69" s="224"/>
      <c r="AJ69" s="224"/>
      <c r="AK69" s="250"/>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2"/>
      <c r="BH69" s="245"/>
      <c r="BI69" s="239"/>
      <c r="BJ69" s="239"/>
      <c r="BK69" s="239"/>
      <c r="BL69" s="239"/>
      <c r="BM69" s="239"/>
      <c r="BN69" s="31"/>
      <c r="BO69" s="31"/>
      <c r="BP69" s="31"/>
      <c r="BQ69" s="31"/>
      <c r="BR69" s="31"/>
      <c r="BS69" s="31"/>
      <c r="BT69" s="31"/>
      <c r="BU69" s="31"/>
      <c r="BV69" s="66"/>
      <c r="BW69" s="223"/>
      <c r="BX69" s="223"/>
      <c r="BY69" s="223"/>
      <c r="BZ69" s="223"/>
      <c r="CA69" s="223"/>
      <c r="CB69" s="223"/>
      <c r="CC69" s="223"/>
      <c r="CD69" s="223"/>
      <c r="CE69" s="223"/>
      <c r="CF69" s="223"/>
      <c r="CG69" s="223"/>
      <c r="CH69" s="223"/>
      <c r="CI69" s="223"/>
      <c r="CJ69" s="223"/>
      <c r="CK69" s="223"/>
      <c r="CL69" s="242"/>
      <c r="CM69" s="242"/>
      <c r="CN69" s="242"/>
      <c r="CO69" s="28"/>
      <c r="CP69" s="14"/>
      <c r="CQ69" s="15"/>
      <c r="CR69" s="10"/>
      <c r="CS69" s="10"/>
      <c r="CT69" s="10"/>
      <c r="CU69" s="10"/>
      <c r="CV69" s="10"/>
      <c r="CW69" s="16"/>
      <c r="CX69" s="16"/>
      <c r="CY69" s="2"/>
      <c r="CZ69" s="36"/>
      <c r="DA69" s="42"/>
      <c r="DB69" s="42"/>
      <c r="DC69" s="36"/>
      <c r="DD69" s="36"/>
      <c r="DE69" s="42"/>
      <c r="DF69" s="35"/>
      <c r="DG69" s="35"/>
      <c r="DH69" s="35"/>
      <c r="DI69" s="35"/>
      <c r="DJ69" s="35"/>
      <c r="DK69" s="35"/>
      <c r="DL69" s="35"/>
      <c r="DM69" s="35"/>
      <c r="DN69" s="41"/>
      <c r="DO69" s="41"/>
    </row>
    <row r="70" spans="5:120" ht="8.1" customHeight="1" x14ac:dyDescent="0.15">
      <c r="E70" s="227"/>
      <c r="F70" s="227"/>
      <c r="G70" s="220"/>
      <c r="H70" s="220"/>
      <c r="I70" s="220"/>
      <c r="J70" s="220"/>
      <c r="K70" s="220"/>
      <c r="L70" s="220"/>
      <c r="M70" s="212"/>
      <c r="N70" s="212"/>
      <c r="O70" s="212"/>
      <c r="P70" s="212"/>
      <c r="Q70" s="212"/>
      <c r="R70" s="212"/>
      <c r="S70" s="212"/>
      <c r="T70" s="212"/>
      <c r="U70" s="212"/>
      <c r="V70" s="212"/>
      <c r="W70" s="212"/>
      <c r="X70" s="224"/>
      <c r="Y70" s="224"/>
      <c r="Z70" s="224"/>
      <c r="AA70" s="224"/>
      <c r="AB70" s="224"/>
      <c r="AC70" s="224"/>
      <c r="AD70" s="224"/>
      <c r="AE70" s="224"/>
      <c r="AF70" s="224"/>
      <c r="AG70" s="224"/>
      <c r="AH70" s="224"/>
      <c r="AI70" s="224"/>
      <c r="AJ70" s="224"/>
      <c r="AK70" s="205" t="s">
        <v>38</v>
      </c>
      <c r="AL70" s="206"/>
      <c r="AM70" s="206"/>
      <c r="AN70" s="206"/>
      <c r="AO70" s="206"/>
      <c r="AP70" s="206"/>
      <c r="AQ70" s="346" t="str">
        <f>IF(OR(AL7="認定番号",AL7=""),"?",VLOOKUP(AL7,DK31:DT33,7,FALSE))</f>
        <v>?</v>
      </c>
      <c r="AR70" s="346"/>
      <c r="AS70" s="346"/>
      <c r="AT70" s="346"/>
      <c r="AU70" s="346"/>
      <c r="AV70" s="346"/>
      <c r="AW70" s="346"/>
      <c r="AX70" s="346"/>
      <c r="AY70" s="346"/>
      <c r="AZ70" s="346"/>
      <c r="BA70" s="346"/>
      <c r="BB70" s="346"/>
      <c r="BC70" s="246" t="s">
        <v>48</v>
      </c>
      <c r="BD70" s="246"/>
      <c r="BE70" s="246"/>
      <c r="BF70" s="246"/>
      <c r="BG70" s="165"/>
      <c r="BH70" s="67"/>
      <c r="BI70" s="326"/>
      <c r="BJ70" s="326"/>
      <c r="BK70" s="326"/>
      <c r="BL70" s="326"/>
      <c r="BM70" s="326"/>
      <c r="BN70" s="326"/>
      <c r="BO70" s="326"/>
      <c r="BP70" s="326"/>
      <c r="BQ70" s="326"/>
      <c r="BR70" s="326"/>
      <c r="BS70" s="239" t="s">
        <v>48</v>
      </c>
      <c r="BT70" s="239"/>
      <c r="BU70" s="239"/>
      <c r="BV70" s="66"/>
      <c r="BW70" s="223"/>
      <c r="BX70" s="223"/>
      <c r="BY70" s="223"/>
      <c r="BZ70" s="223"/>
      <c r="CA70" s="223"/>
      <c r="CB70" s="223"/>
      <c r="CC70" s="223"/>
      <c r="CD70" s="223"/>
      <c r="CE70" s="223"/>
      <c r="CF70" s="223"/>
      <c r="CG70" s="223"/>
      <c r="CH70" s="223"/>
      <c r="CI70" s="223"/>
      <c r="CJ70" s="223"/>
      <c r="CK70" s="223"/>
      <c r="CL70" s="242"/>
      <c r="CM70" s="242"/>
      <c r="CN70" s="242"/>
      <c r="CO70" s="28"/>
      <c r="CP70" s="14"/>
      <c r="CQ70" s="15"/>
      <c r="CR70" s="10"/>
      <c r="CS70" s="10"/>
      <c r="CT70" s="10"/>
      <c r="CU70" s="10"/>
      <c r="CV70" s="10"/>
      <c r="CW70" s="16"/>
      <c r="CX70" s="16"/>
      <c r="CY70" s="2"/>
      <c r="CZ70" s="36"/>
      <c r="DA70" s="42">
        <v>60</v>
      </c>
      <c r="DB70" s="50" t="str">
        <f>IF(OR(BX14="",CE14=""),"",((0.001373*(BX14*BX14)-(0.11029*BX14)+270.7)*((0.02*CE14)+0.93)*1.35))</f>
        <v/>
      </c>
      <c r="DC70" s="36"/>
      <c r="DD70" s="36"/>
      <c r="DE70" s="42" t="s">
        <v>211</v>
      </c>
      <c r="DF70" s="35"/>
      <c r="DG70" s="35"/>
      <c r="DH70" s="35"/>
      <c r="DI70" s="35"/>
      <c r="DJ70" s="35"/>
      <c r="DK70" s="35"/>
      <c r="DL70" s="35"/>
      <c r="DM70" s="35"/>
      <c r="DN70" s="41"/>
      <c r="DO70" s="41"/>
    </row>
    <row r="71" spans="5:120" ht="8.1" customHeight="1" x14ac:dyDescent="0.15">
      <c r="E71" s="227"/>
      <c r="F71" s="227"/>
      <c r="G71" s="220"/>
      <c r="H71" s="220"/>
      <c r="I71" s="220"/>
      <c r="J71" s="220"/>
      <c r="K71" s="220"/>
      <c r="L71" s="220"/>
      <c r="M71" s="212"/>
      <c r="N71" s="212"/>
      <c r="O71" s="212"/>
      <c r="P71" s="212"/>
      <c r="Q71" s="212"/>
      <c r="R71" s="212"/>
      <c r="S71" s="212"/>
      <c r="T71" s="212"/>
      <c r="U71" s="212"/>
      <c r="V71" s="212"/>
      <c r="W71" s="212"/>
      <c r="X71" s="224"/>
      <c r="Y71" s="224"/>
      <c r="Z71" s="224"/>
      <c r="AA71" s="224"/>
      <c r="AB71" s="224"/>
      <c r="AC71" s="224"/>
      <c r="AD71" s="224"/>
      <c r="AE71" s="224"/>
      <c r="AF71" s="224"/>
      <c r="AG71" s="224"/>
      <c r="AH71" s="224"/>
      <c r="AI71" s="224"/>
      <c r="AJ71" s="224"/>
      <c r="AK71" s="205"/>
      <c r="AL71" s="206"/>
      <c r="AM71" s="206"/>
      <c r="AN71" s="206"/>
      <c r="AO71" s="206"/>
      <c r="AP71" s="206"/>
      <c r="AQ71" s="347"/>
      <c r="AR71" s="347"/>
      <c r="AS71" s="347"/>
      <c r="AT71" s="347"/>
      <c r="AU71" s="347"/>
      <c r="AV71" s="347"/>
      <c r="AW71" s="347"/>
      <c r="AX71" s="347"/>
      <c r="AY71" s="347"/>
      <c r="AZ71" s="347"/>
      <c r="BA71" s="347"/>
      <c r="BB71" s="347"/>
      <c r="BC71" s="246"/>
      <c r="BD71" s="246"/>
      <c r="BE71" s="246"/>
      <c r="BF71" s="246"/>
      <c r="BG71" s="165"/>
      <c r="BH71" s="67"/>
      <c r="BI71" s="327"/>
      <c r="BJ71" s="327"/>
      <c r="BK71" s="327"/>
      <c r="BL71" s="327"/>
      <c r="BM71" s="327"/>
      <c r="BN71" s="327"/>
      <c r="BO71" s="327"/>
      <c r="BP71" s="327"/>
      <c r="BQ71" s="327"/>
      <c r="BR71" s="327"/>
      <c r="BS71" s="239"/>
      <c r="BT71" s="239"/>
      <c r="BU71" s="239"/>
      <c r="BV71" s="66"/>
      <c r="BW71" s="223"/>
      <c r="BX71" s="223"/>
      <c r="BY71" s="223"/>
      <c r="BZ71" s="223"/>
      <c r="CA71" s="223"/>
      <c r="CB71" s="223"/>
      <c r="CC71" s="223"/>
      <c r="CD71" s="223"/>
      <c r="CE71" s="223"/>
      <c r="CF71" s="223"/>
      <c r="CG71" s="223"/>
      <c r="CH71" s="223"/>
      <c r="CI71" s="223"/>
      <c r="CJ71" s="223"/>
      <c r="CK71" s="223"/>
      <c r="CL71" s="242"/>
      <c r="CM71" s="242"/>
      <c r="CN71" s="242"/>
      <c r="CO71" s="28"/>
      <c r="CP71" s="14"/>
      <c r="CQ71" s="10"/>
      <c r="CR71" s="10"/>
      <c r="CS71" s="10"/>
      <c r="CT71" s="10"/>
      <c r="CU71" s="10"/>
      <c r="CV71" s="10"/>
      <c r="CW71" s="16"/>
      <c r="CX71" s="16"/>
      <c r="CY71" s="2"/>
      <c r="CZ71" s="36"/>
      <c r="DA71" s="42">
        <v>45</v>
      </c>
      <c r="DB71" s="50" t="str">
        <f>IF(OR(BX14="",CE14=""),"",((0.001029*(BX14*BX14)-(0.08219*BX14)+202.9)*((0.02*CE14)+0.93)*1.35))</f>
        <v/>
      </c>
      <c r="DC71" s="36"/>
      <c r="DD71" s="36"/>
      <c r="DE71" s="42" t="s">
        <v>212</v>
      </c>
      <c r="DF71" s="35"/>
      <c r="DG71" s="35"/>
      <c r="DH71" s="35"/>
      <c r="DI71" s="35"/>
      <c r="DJ71" s="35"/>
      <c r="DK71" s="35"/>
      <c r="DL71" s="44"/>
      <c r="DM71" s="44"/>
      <c r="DN71" s="145"/>
      <c r="DO71" s="145"/>
    </row>
    <row r="72" spans="5:120" ht="8.1" customHeight="1" x14ac:dyDescent="0.15">
      <c r="E72" s="227"/>
      <c r="F72" s="227"/>
      <c r="G72" s="220"/>
      <c r="H72" s="220"/>
      <c r="I72" s="220"/>
      <c r="J72" s="220"/>
      <c r="K72" s="220"/>
      <c r="L72" s="220"/>
      <c r="M72" s="212"/>
      <c r="N72" s="212"/>
      <c r="O72" s="212"/>
      <c r="P72" s="212"/>
      <c r="Q72" s="212"/>
      <c r="R72" s="212"/>
      <c r="S72" s="212"/>
      <c r="T72" s="212"/>
      <c r="U72" s="212"/>
      <c r="V72" s="212"/>
      <c r="W72" s="212"/>
      <c r="X72" s="224"/>
      <c r="Y72" s="224"/>
      <c r="Z72" s="224"/>
      <c r="AA72" s="224"/>
      <c r="AB72" s="224"/>
      <c r="AC72" s="224"/>
      <c r="AD72" s="224"/>
      <c r="AE72" s="224"/>
      <c r="AF72" s="224"/>
      <c r="AG72" s="224"/>
      <c r="AH72" s="224"/>
      <c r="AI72" s="224"/>
      <c r="AJ72" s="224"/>
      <c r="AK72" s="182"/>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83"/>
      <c r="BH72" s="185"/>
      <c r="BI72" s="91"/>
      <c r="BJ72" s="163"/>
      <c r="BK72" s="163"/>
      <c r="BL72" s="163"/>
      <c r="BM72" s="163"/>
      <c r="BN72" s="163"/>
      <c r="BO72" s="163"/>
      <c r="BP72" s="163"/>
      <c r="BQ72" s="163"/>
      <c r="BR72" s="163"/>
      <c r="BS72" s="163"/>
      <c r="BT72" s="163"/>
      <c r="BU72" s="91"/>
      <c r="BV72" s="186"/>
      <c r="BW72" s="223"/>
      <c r="BX72" s="223"/>
      <c r="BY72" s="223"/>
      <c r="BZ72" s="223"/>
      <c r="CA72" s="223"/>
      <c r="CB72" s="223"/>
      <c r="CC72" s="223"/>
      <c r="CD72" s="223"/>
      <c r="CE72" s="223"/>
      <c r="CF72" s="223"/>
      <c r="CG72" s="223"/>
      <c r="CH72" s="223"/>
      <c r="CI72" s="223"/>
      <c r="CJ72" s="223"/>
      <c r="CK72" s="223"/>
      <c r="CL72" s="242"/>
      <c r="CM72" s="242"/>
      <c r="CN72" s="242"/>
      <c r="CO72" s="28"/>
      <c r="CP72" s="14"/>
      <c r="CQ72" s="10"/>
      <c r="CR72" s="10"/>
      <c r="CS72" s="10"/>
      <c r="CT72" s="10"/>
      <c r="CU72" s="10"/>
      <c r="CV72" s="10"/>
      <c r="CW72" s="16"/>
      <c r="CX72" s="16"/>
      <c r="CY72" s="2"/>
      <c r="CZ72" s="36"/>
      <c r="DA72" s="42">
        <v>30</v>
      </c>
      <c r="DB72" s="50" t="str">
        <f>IF(OR(BX14="",CE14=""),"",((0.0006868*(BX14*BX14)-(0.05541*BX14)+135.4)*((0.02*CE14)+0.93)*1.35))</f>
        <v/>
      </c>
      <c r="DC72" s="36"/>
      <c r="DD72" s="36"/>
      <c r="DE72" s="42"/>
      <c r="DF72" s="35"/>
      <c r="DG72" s="35"/>
      <c r="DH72" s="35"/>
      <c r="DI72" s="35"/>
      <c r="DJ72" s="35"/>
      <c r="DK72" s="35"/>
      <c r="DL72" s="44"/>
      <c r="DM72" s="44"/>
      <c r="DN72" s="145"/>
      <c r="DO72" s="145"/>
    </row>
    <row r="73" spans="5:120" ht="8.1" customHeight="1" x14ac:dyDescent="0.15">
      <c r="E73" s="227"/>
      <c r="F73" s="227"/>
      <c r="G73" s="220"/>
      <c r="H73" s="220"/>
      <c r="I73" s="220"/>
      <c r="J73" s="220"/>
      <c r="K73" s="220"/>
      <c r="L73" s="220"/>
      <c r="M73" s="212" t="s">
        <v>55</v>
      </c>
      <c r="N73" s="212"/>
      <c r="O73" s="212"/>
      <c r="P73" s="212"/>
      <c r="Q73" s="212"/>
      <c r="R73" s="212"/>
      <c r="S73" s="212"/>
      <c r="T73" s="212"/>
      <c r="U73" s="212"/>
      <c r="V73" s="212"/>
      <c r="W73" s="212"/>
      <c r="X73" s="224" t="s">
        <v>220</v>
      </c>
      <c r="Y73" s="224"/>
      <c r="Z73" s="224"/>
      <c r="AA73" s="224"/>
      <c r="AB73" s="224"/>
      <c r="AC73" s="224"/>
      <c r="AD73" s="224"/>
      <c r="AE73" s="224"/>
      <c r="AF73" s="224"/>
      <c r="AG73" s="224"/>
      <c r="AH73" s="224"/>
      <c r="AI73" s="224"/>
      <c r="AJ73" s="224"/>
      <c r="AK73" s="254" t="s">
        <v>184</v>
      </c>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6"/>
      <c r="BH73" s="92"/>
      <c r="BI73" s="237" t="s">
        <v>51</v>
      </c>
      <c r="BJ73" s="237"/>
      <c r="BK73" s="237"/>
      <c r="BL73" s="237"/>
      <c r="BM73" s="237"/>
      <c r="BN73" s="237"/>
      <c r="BO73" s="225"/>
      <c r="BP73" s="225"/>
      <c r="BQ73" s="225"/>
      <c r="BR73" s="225"/>
      <c r="BS73" s="225"/>
      <c r="BT73" s="237" t="s">
        <v>63</v>
      </c>
      <c r="BU73" s="237"/>
      <c r="BV73" s="238"/>
      <c r="BW73" s="223" t="str">
        <f>IF(OR(BO73="",BM76=""),"",IF(AND(DC77="〇",DC78="〇"),"〇",""))</f>
        <v/>
      </c>
      <c r="BX73" s="223"/>
      <c r="BY73" s="223"/>
      <c r="BZ73" s="223"/>
      <c r="CA73" s="223"/>
      <c r="CB73" s="223" t="s">
        <v>57</v>
      </c>
      <c r="CC73" s="223"/>
      <c r="CD73" s="223"/>
      <c r="CE73" s="223"/>
      <c r="CF73" s="223"/>
      <c r="CG73" s="223" t="str">
        <f>IF(AND(BO73="",BM76=""),"",IF(OR(DC77="×",DC78="×"),"〇",""))</f>
        <v/>
      </c>
      <c r="CH73" s="223"/>
      <c r="CI73" s="223"/>
      <c r="CJ73" s="223"/>
      <c r="CK73" s="223"/>
      <c r="CL73" s="267" t="s">
        <v>206</v>
      </c>
      <c r="CM73" s="267"/>
      <c r="CN73" s="267"/>
      <c r="CO73" s="28"/>
      <c r="CP73" s="10"/>
      <c r="CQ73" s="10"/>
      <c r="CR73" s="10"/>
      <c r="CS73" s="10"/>
      <c r="CT73" s="10"/>
      <c r="CU73" s="10"/>
      <c r="CV73" s="10"/>
      <c r="CW73" s="16"/>
      <c r="CX73" s="16"/>
      <c r="CY73" s="2"/>
      <c r="CZ73" s="36"/>
      <c r="DA73" s="42">
        <v>20</v>
      </c>
      <c r="DB73" s="50" t="str">
        <f>IF(OR(BX14="",CE14=""),"",((0.0004581*(BX14*BX14)-(0.03702*BX14)+90.26)*((0.02*CE14)+0.93)*1.35))</f>
        <v/>
      </c>
      <c r="DC73" s="36"/>
      <c r="DD73" s="36"/>
      <c r="DE73" s="42"/>
      <c r="DG73" s="35"/>
      <c r="DH73" s="35"/>
      <c r="DI73" s="35"/>
      <c r="DJ73" s="35"/>
      <c r="DK73" s="35"/>
      <c r="DL73" s="44"/>
      <c r="DM73" s="44"/>
      <c r="DN73" s="145"/>
      <c r="DO73" s="145"/>
    </row>
    <row r="74" spans="5:120" ht="8.1" customHeight="1" x14ac:dyDescent="0.15">
      <c r="E74" s="227"/>
      <c r="F74" s="227"/>
      <c r="G74" s="220"/>
      <c r="H74" s="220"/>
      <c r="I74" s="220"/>
      <c r="J74" s="220"/>
      <c r="K74" s="220"/>
      <c r="L74" s="220"/>
      <c r="M74" s="212"/>
      <c r="N74" s="212"/>
      <c r="O74" s="212"/>
      <c r="P74" s="212"/>
      <c r="Q74" s="212"/>
      <c r="R74" s="212"/>
      <c r="S74" s="212"/>
      <c r="T74" s="212"/>
      <c r="U74" s="212"/>
      <c r="V74" s="212"/>
      <c r="W74" s="212"/>
      <c r="X74" s="224"/>
      <c r="Y74" s="224"/>
      <c r="Z74" s="224"/>
      <c r="AA74" s="224"/>
      <c r="AB74" s="224"/>
      <c r="AC74" s="224"/>
      <c r="AD74" s="224"/>
      <c r="AE74" s="224"/>
      <c r="AF74" s="224"/>
      <c r="AG74" s="224"/>
      <c r="AH74" s="224"/>
      <c r="AI74" s="224"/>
      <c r="AJ74" s="224"/>
      <c r="AK74" s="257"/>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9"/>
      <c r="BH74" s="67"/>
      <c r="BI74" s="239"/>
      <c r="BJ74" s="239"/>
      <c r="BK74" s="239"/>
      <c r="BL74" s="239"/>
      <c r="BM74" s="239"/>
      <c r="BN74" s="239"/>
      <c r="BO74" s="226"/>
      <c r="BP74" s="226"/>
      <c r="BQ74" s="226"/>
      <c r="BR74" s="226"/>
      <c r="BS74" s="226"/>
      <c r="BT74" s="239"/>
      <c r="BU74" s="239"/>
      <c r="BV74" s="240"/>
      <c r="BW74" s="223"/>
      <c r="BX74" s="223"/>
      <c r="BY74" s="223"/>
      <c r="BZ74" s="223"/>
      <c r="CA74" s="223"/>
      <c r="CB74" s="223"/>
      <c r="CC74" s="223"/>
      <c r="CD74" s="223"/>
      <c r="CE74" s="223"/>
      <c r="CF74" s="223"/>
      <c r="CG74" s="223"/>
      <c r="CH74" s="223"/>
      <c r="CI74" s="223"/>
      <c r="CJ74" s="223"/>
      <c r="CK74" s="223"/>
      <c r="CL74" s="267"/>
      <c r="CM74" s="267"/>
      <c r="CN74" s="267"/>
      <c r="CO74" s="28"/>
      <c r="CP74" s="10"/>
      <c r="CQ74" s="10"/>
      <c r="CR74" s="10"/>
      <c r="CS74" s="6"/>
      <c r="CT74" s="10"/>
      <c r="CU74" s="6"/>
      <c r="CV74" s="6"/>
      <c r="CW74" s="6"/>
      <c r="CX74" s="6"/>
      <c r="CY74" s="2"/>
      <c r="CZ74" s="36"/>
      <c r="DA74" s="36"/>
      <c r="DB74" s="36"/>
      <c r="DC74" s="36"/>
      <c r="DD74" s="36"/>
      <c r="DE74" s="36"/>
      <c r="DG74" s="35"/>
      <c r="DH74" s="35"/>
      <c r="DI74" s="35"/>
      <c r="DJ74" s="35"/>
      <c r="DK74" s="35"/>
      <c r="DL74" s="35"/>
      <c r="DM74" s="44"/>
      <c r="DN74" s="145"/>
      <c r="DO74" s="145"/>
    </row>
    <row r="75" spans="5:120" ht="8.1" customHeight="1" x14ac:dyDescent="0.15">
      <c r="E75" s="227"/>
      <c r="F75" s="227"/>
      <c r="G75" s="220"/>
      <c r="H75" s="220"/>
      <c r="I75" s="220"/>
      <c r="J75" s="220"/>
      <c r="K75" s="220"/>
      <c r="L75" s="220"/>
      <c r="M75" s="212"/>
      <c r="N75" s="212"/>
      <c r="O75" s="212"/>
      <c r="P75" s="212"/>
      <c r="Q75" s="212"/>
      <c r="R75" s="212"/>
      <c r="S75" s="212"/>
      <c r="T75" s="212"/>
      <c r="U75" s="212"/>
      <c r="V75" s="212"/>
      <c r="W75" s="212"/>
      <c r="X75" s="224"/>
      <c r="Y75" s="224"/>
      <c r="Z75" s="224"/>
      <c r="AA75" s="224"/>
      <c r="AB75" s="224"/>
      <c r="AC75" s="224"/>
      <c r="AD75" s="224"/>
      <c r="AE75" s="224"/>
      <c r="AF75" s="224"/>
      <c r="AG75" s="224"/>
      <c r="AH75" s="224"/>
      <c r="AI75" s="224"/>
      <c r="AJ75" s="224"/>
      <c r="AK75" s="257"/>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9"/>
      <c r="BH75" s="67"/>
      <c r="BI75" s="31"/>
      <c r="BJ75" s="31"/>
      <c r="BK75" s="31"/>
      <c r="BL75" s="31"/>
      <c r="BM75" s="31"/>
      <c r="BN75" s="31"/>
      <c r="BO75" s="31"/>
      <c r="BP75" s="31"/>
      <c r="BQ75" s="31"/>
      <c r="BR75" s="31"/>
      <c r="BS75" s="31"/>
      <c r="BT75" s="31"/>
      <c r="BU75" s="31"/>
      <c r="BV75" s="66"/>
      <c r="BW75" s="223"/>
      <c r="BX75" s="223"/>
      <c r="BY75" s="223"/>
      <c r="BZ75" s="223"/>
      <c r="CA75" s="223"/>
      <c r="CB75" s="223"/>
      <c r="CC75" s="223"/>
      <c r="CD75" s="223"/>
      <c r="CE75" s="223"/>
      <c r="CF75" s="223"/>
      <c r="CG75" s="223"/>
      <c r="CH75" s="223"/>
      <c r="CI75" s="223"/>
      <c r="CJ75" s="223"/>
      <c r="CK75" s="223"/>
      <c r="CL75" s="267"/>
      <c r="CM75" s="267"/>
      <c r="CN75" s="267"/>
      <c r="CO75" s="28"/>
      <c r="CP75" s="10"/>
      <c r="CQ75" s="10"/>
      <c r="CR75" s="10"/>
      <c r="CS75" s="6"/>
      <c r="CT75" s="10"/>
      <c r="CU75" s="6"/>
      <c r="CV75" s="6"/>
      <c r="CW75" s="6"/>
      <c r="CX75" s="6"/>
      <c r="CY75" s="2"/>
      <c r="CZ75" s="36"/>
      <c r="DA75" s="36"/>
      <c r="DB75" s="35"/>
      <c r="DC75" s="35"/>
      <c r="DD75" s="35"/>
      <c r="DE75" s="35"/>
      <c r="DG75" s="35"/>
      <c r="DH75" s="35"/>
      <c r="DI75" s="35"/>
      <c r="DJ75" s="35"/>
      <c r="DK75" s="35"/>
      <c r="DL75" s="35"/>
      <c r="DM75" s="44"/>
      <c r="DN75" s="145"/>
      <c r="DO75" s="145"/>
    </row>
    <row r="76" spans="5:120" ht="8.1" customHeight="1" x14ac:dyDescent="0.15">
      <c r="E76" s="227"/>
      <c r="F76" s="227"/>
      <c r="G76" s="220"/>
      <c r="H76" s="220"/>
      <c r="I76" s="220"/>
      <c r="J76" s="220"/>
      <c r="K76" s="220"/>
      <c r="L76" s="220"/>
      <c r="M76" s="212"/>
      <c r="N76" s="212"/>
      <c r="O76" s="212"/>
      <c r="P76" s="212"/>
      <c r="Q76" s="212"/>
      <c r="R76" s="212"/>
      <c r="S76" s="212"/>
      <c r="T76" s="212"/>
      <c r="U76" s="212"/>
      <c r="V76" s="212"/>
      <c r="W76" s="212"/>
      <c r="X76" s="224"/>
      <c r="Y76" s="224"/>
      <c r="Z76" s="224"/>
      <c r="AA76" s="224"/>
      <c r="AB76" s="224"/>
      <c r="AC76" s="224"/>
      <c r="AD76" s="224"/>
      <c r="AE76" s="224"/>
      <c r="AF76" s="224"/>
      <c r="AG76" s="224"/>
      <c r="AH76" s="224"/>
      <c r="AI76" s="224"/>
      <c r="AJ76" s="224"/>
      <c r="AK76" s="257"/>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9"/>
      <c r="BH76" s="67"/>
      <c r="BI76" s="239" t="s">
        <v>56</v>
      </c>
      <c r="BJ76" s="239"/>
      <c r="BK76" s="239"/>
      <c r="BL76" s="239"/>
      <c r="BM76" s="226"/>
      <c r="BN76" s="226"/>
      <c r="BO76" s="226"/>
      <c r="BP76" s="226"/>
      <c r="BQ76" s="226"/>
      <c r="BR76" s="226"/>
      <c r="BS76" s="239" t="s">
        <v>52</v>
      </c>
      <c r="BT76" s="239"/>
      <c r="BU76" s="239"/>
      <c r="BV76" s="66"/>
      <c r="BW76" s="223"/>
      <c r="BX76" s="223"/>
      <c r="BY76" s="223"/>
      <c r="BZ76" s="223"/>
      <c r="CA76" s="223"/>
      <c r="CB76" s="223"/>
      <c r="CC76" s="223"/>
      <c r="CD76" s="223"/>
      <c r="CE76" s="223"/>
      <c r="CF76" s="223"/>
      <c r="CG76" s="223"/>
      <c r="CH76" s="223"/>
      <c r="CI76" s="223"/>
      <c r="CJ76" s="223"/>
      <c r="CK76" s="223"/>
      <c r="CL76" s="267"/>
      <c r="CM76" s="267"/>
      <c r="CN76" s="267"/>
      <c r="CO76" s="28"/>
      <c r="CP76" s="10"/>
      <c r="CQ76" s="10"/>
      <c r="CR76" s="10"/>
      <c r="CS76" s="6"/>
      <c r="CT76" s="10"/>
      <c r="CU76" s="6"/>
      <c r="CV76" s="6"/>
      <c r="CW76" s="6"/>
      <c r="CX76" s="6"/>
      <c r="CY76" s="2"/>
      <c r="CZ76" s="36"/>
      <c r="DA76" s="42"/>
      <c r="DB76" s="42" t="s">
        <v>186</v>
      </c>
      <c r="DC76" s="23" t="s">
        <v>107</v>
      </c>
      <c r="DD76" s="35"/>
      <c r="DE76" s="35"/>
      <c r="DF76" s="35"/>
      <c r="DH76" s="35"/>
      <c r="DI76" s="35"/>
      <c r="DJ76" s="35"/>
      <c r="DK76" s="35"/>
      <c r="DL76" s="35"/>
      <c r="DM76" s="35"/>
      <c r="DN76" s="145"/>
      <c r="DO76" s="145"/>
      <c r="DP76" s="145"/>
    </row>
    <row r="77" spans="5:120" ht="8.1" customHeight="1" x14ac:dyDescent="0.15">
      <c r="E77" s="227"/>
      <c r="F77" s="227"/>
      <c r="G77" s="220"/>
      <c r="H77" s="220"/>
      <c r="I77" s="220"/>
      <c r="J77" s="220"/>
      <c r="K77" s="220"/>
      <c r="L77" s="220"/>
      <c r="M77" s="212"/>
      <c r="N77" s="212"/>
      <c r="O77" s="212"/>
      <c r="P77" s="212"/>
      <c r="Q77" s="212"/>
      <c r="R77" s="212"/>
      <c r="S77" s="212"/>
      <c r="T77" s="212"/>
      <c r="U77" s="212"/>
      <c r="V77" s="212"/>
      <c r="W77" s="212"/>
      <c r="X77" s="224"/>
      <c r="Y77" s="224"/>
      <c r="Z77" s="224"/>
      <c r="AA77" s="224"/>
      <c r="AB77" s="224"/>
      <c r="AC77" s="224"/>
      <c r="AD77" s="224"/>
      <c r="AE77" s="224"/>
      <c r="AF77" s="224"/>
      <c r="AG77" s="224"/>
      <c r="AH77" s="224"/>
      <c r="AI77" s="224"/>
      <c r="AJ77" s="224"/>
      <c r="AK77" s="257"/>
      <c r="AL77" s="258"/>
      <c r="AM77" s="258"/>
      <c r="AN77" s="258"/>
      <c r="AO77" s="258"/>
      <c r="AP77" s="258"/>
      <c r="AQ77" s="258"/>
      <c r="AR77" s="258"/>
      <c r="AS77" s="258"/>
      <c r="AT77" s="258"/>
      <c r="AU77" s="258"/>
      <c r="AV77" s="258"/>
      <c r="AW77" s="258"/>
      <c r="AX77" s="258"/>
      <c r="AY77" s="258"/>
      <c r="AZ77" s="258"/>
      <c r="BA77" s="258"/>
      <c r="BB77" s="258"/>
      <c r="BC77" s="258"/>
      <c r="BD77" s="258"/>
      <c r="BE77" s="258"/>
      <c r="BF77" s="258"/>
      <c r="BG77" s="259"/>
      <c r="BH77" s="67"/>
      <c r="BI77" s="239"/>
      <c r="BJ77" s="239"/>
      <c r="BK77" s="239"/>
      <c r="BL77" s="239"/>
      <c r="BM77" s="243"/>
      <c r="BN77" s="243"/>
      <c r="BO77" s="243"/>
      <c r="BP77" s="243"/>
      <c r="BQ77" s="243"/>
      <c r="BR77" s="243"/>
      <c r="BS77" s="239"/>
      <c r="BT77" s="239"/>
      <c r="BU77" s="239"/>
      <c r="BV77" s="66"/>
      <c r="BW77" s="223"/>
      <c r="BX77" s="223"/>
      <c r="BY77" s="223"/>
      <c r="BZ77" s="223"/>
      <c r="CA77" s="223"/>
      <c r="CB77" s="223"/>
      <c r="CC77" s="223"/>
      <c r="CD77" s="223"/>
      <c r="CE77" s="223"/>
      <c r="CF77" s="223"/>
      <c r="CG77" s="223"/>
      <c r="CH77" s="223"/>
      <c r="CI77" s="223"/>
      <c r="CJ77" s="223"/>
      <c r="CK77" s="223"/>
      <c r="CL77" s="267"/>
      <c r="CM77" s="267"/>
      <c r="CN77" s="267"/>
      <c r="CO77" s="28"/>
      <c r="CP77" s="10"/>
      <c r="CQ77" s="10"/>
      <c r="CR77" s="6"/>
      <c r="CS77" s="10"/>
      <c r="CT77" s="6"/>
      <c r="CU77" s="10"/>
      <c r="CV77" s="10"/>
      <c r="CW77" s="16"/>
      <c r="CX77" s="16"/>
      <c r="CY77" s="2"/>
      <c r="CZ77" s="36"/>
      <c r="DA77" s="42" t="s">
        <v>118</v>
      </c>
      <c r="DB77" s="42">
        <v>1000</v>
      </c>
      <c r="DC77" s="23" t="str">
        <f>IF(BO73="","×",IF(BO73&lt;=DB77,"〇","×"))</f>
        <v>×</v>
      </c>
      <c r="DD77" s="35"/>
      <c r="DE77" s="35"/>
      <c r="DF77" s="35"/>
      <c r="DH77" s="35"/>
      <c r="DI77" s="35"/>
      <c r="DJ77" s="35"/>
      <c r="DK77" s="35"/>
      <c r="DL77" s="35"/>
      <c r="DM77" s="35"/>
      <c r="DN77" s="145"/>
      <c r="DO77" s="145"/>
      <c r="DP77" s="145"/>
    </row>
    <row r="78" spans="5:120" ht="8.1" customHeight="1" x14ac:dyDescent="0.15">
      <c r="E78" s="227"/>
      <c r="F78" s="227"/>
      <c r="G78" s="220"/>
      <c r="H78" s="220"/>
      <c r="I78" s="220"/>
      <c r="J78" s="220"/>
      <c r="K78" s="220"/>
      <c r="L78" s="220"/>
      <c r="M78" s="212"/>
      <c r="N78" s="212"/>
      <c r="O78" s="212"/>
      <c r="P78" s="212"/>
      <c r="Q78" s="212"/>
      <c r="R78" s="212"/>
      <c r="S78" s="212"/>
      <c r="T78" s="212"/>
      <c r="U78" s="212"/>
      <c r="V78" s="212"/>
      <c r="W78" s="212"/>
      <c r="X78" s="224"/>
      <c r="Y78" s="224"/>
      <c r="Z78" s="224"/>
      <c r="AA78" s="224"/>
      <c r="AB78" s="224"/>
      <c r="AC78" s="224"/>
      <c r="AD78" s="224"/>
      <c r="AE78" s="224"/>
      <c r="AF78" s="224"/>
      <c r="AG78" s="224"/>
      <c r="AH78" s="224"/>
      <c r="AI78" s="224"/>
      <c r="AJ78" s="224"/>
      <c r="AK78" s="260"/>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2"/>
      <c r="BH78" s="133"/>
      <c r="BI78" s="134"/>
      <c r="BJ78" s="134"/>
      <c r="BK78" s="134"/>
      <c r="BL78" s="91"/>
      <c r="BM78" s="91"/>
      <c r="BN78" s="91"/>
      <c r="BO78" s="91"/>
      <c r="BP78" s="91"/>
      <c r="BQ78" s="91"/>
      <c r="BR78" s="91"/>
      <c r="BS78" s="91"/>
      <c r="BT78" s="91"/>
      <c r="BU78" s="91"/>
      <c r="BV78" s="135"/>
      <c r="BW78" s="223"/>
      <c r="BX78" s="223"/>
      <c r="BY78" s="223"/>
      <c r="BZ78" s="223"/>
      <c r="CA78" s="223"/>
      <c r="CB78" s="223"/>
      <c r="CC78" s="223"/>
      <c r="CD78" s="223"/>
      <c r="CE78" s="223"/>
      <c r="CF78" s="223"/>
      <c r="CG78" s="223"/>
      <c r="CH78" s="223"/>
      <c r="CI78" s="223"/>
      <c r="CJ78" s="223"/>
      <c r="CK78" s="223"/>
      <c r="CL78" s="267"/>
      <c r="CM78" s="267"/>
      <c r="CN78" s="267"/>
      <c r="CO78" s="32"/>
      <c r="CP78" s="6"/>
      <c r="CQ78" s="6"/>
      <c r="CR78" s="6"/>
      <c r="CS78" s="10"/>
      <c r="CT78" s="6"/>
      <c r="CU78" s="10"/>
      <c r="CV78" s="10"/>
      <c r="CW78" s="16"/>
      <c r="CX78" s="16"/>
      <c r="CY78" s="5"/>
      <c r="CZ78" s="36"/>
      <c r="DA78" s="42" t="s">
        <v>185</v>
      </c>
      <c r="DB78" s="42">
        <v>10</v>
      </c>
      <c r="DC78" s="23" t="str">
        <f>IF(BM76="","×",IF(BM76&lt;=DB78,"〇","×"))</f>
        <v>×</v>
      </c>
      <c r="DD78" s="35"/>
      <c r="DE78" s="35"/>
      <c r="DF78" s="35"/>
      <c r="DH78" s="35"/>
      <c r="DI78" s="35"/>
      <c r="DJ78" s="35"/>
      <c r="DK78" s="35"/>
      <c r="DL78" s="35"/>
      <c r="DM78" s="35"/>
      <c r="DN78" s="145"/>
      <c r="DO78" s="145"/>
      <c r="DP78" s="145"/>
    </row>
    <row r="79" spans="5:120" ht="8.1" customHeight="1" x14ac:dyDescent="0.15">
      <c r="E79" s="227" t="s">
        <v>187</v>
      </c>
      <c r="F79" s="227"/>
      <c r="G79" s="220" t="s">
        <v>271</v>
      </c>
      <c r="H79" s="220"/>
      <c r="I79" s="220"/>
      <c r="J79" s="220"/>
      <c r="K79" s="220"/>
      <c r="L79" s="220"/>
      <c r="M79" s="213" t="s">
        <v>27</v>
      </c>
      <c r="N79" s="213"/>
      <c r="O79" s="213"/>
      <c r="P79" s="213"/>
      <c r="Q79" s="213"/>
      <c r="R79" s="213"/>
      <c r="S79" s="213"/>
      <c r="T79" s="213"/>
      <c r="U79" s="213"/>
      <c r="V79" s="213"/>
      <c r="W79" s="213"/>
      <c r="X79" s="224" t="s">
        <v>61</v>
      </c>
      <c r="Y79" s="224"/>
      <c r="Z79" s="224"/>
      <c r="AA79" s="224"/>
      <c r="AB79" s="224"/>
      <c r="AC79" s="224"/>
      <c r="AD79" s="224"/>
      <c r="AE79" s="224"/>
      <c r="AF79" s="224"/>
      <c r="AG79" s="224"/>
      <c r="AH79" s="224"/>
      <c r="AI79" s="224"/>
      <c r="AJ79" s="224"/>
      <c r="AK79" s="273" t="s">
        <v>64</v>
      </c>
      <c r="AL79" s="274"/>
      <c r="AM79" s="274"/>
      <c r="AN79" s="274"/>
      <c r="AO79" s="274"/>
      <c r="AP79" s="274"/>
      <c r="AQ79" s="274"/>
      <c r="AR79" s="274"/>
      <c r="AS79" s="274"/>
      <c r="AT79" s="274"/>
      <c r="AU79" s="274"/>
      <c r="AV79" s="274"/>
      <c r="AW79" s="274"/>
      <c r="AX79" s="274"/>
      <c r="AY79" s="274"/>
      <c r="AZ79" s="274"/>
      <c r="BA79" s="274"/>
      <c r="BB79" s="274"/>
      <c r="BC79" s="274"/>
      <c r="BD79" s="274"/>
      <c r="BE79" s="274"/>
      <c r="BF79" s="274"/>
      <c r="BG79" s="275"/>
      <c r="BH79" s="92"/>
      <c r="BI79" s="93"/>
      <c r="BJ79" s="93"/>
      <c r="BK79" s="93"/>
      <c r="BL79" s="93"/>
      <c r="BM79" s="93"/>
      <c r="BN79" s="93"/>
      <c r="BO79" s="93"/>
      <c r="BP79" s="93"/>
      <c r="BQ79" s="93"/>
      <c r="BR79" s="93"/>
      <c r="BS79" s="93"/>
      <c r="BT79" s="93"/>
      <c r="BU79" s="93"/>
      <c r="BV79" s="94"/>
      <c r="BW79" s="223" t="str">
        <f>IF(OR(BI82="",BI82=DJ30),"",IF(AL82=BI82,"○",""))</f>
        <v/>
      </c>
      <c r="BX79" s="223"/>
      <c r="BY79" s="223"/>
      <c r="BZ79" s="223"/>
      <c r="CA79" s="223"/>
      <c r="CB79" s="223" t="s">
        <v>24</v>
      </c>
      <c r="CC79" s="223"/>
      <c r="CD79" s="223"/>
      <c r="CE79" s="223"/>
      <c r="CF79" s="223"/>
      <c r="CG79" s="223" t="str">
        <f>IF(OR(BI82="",BI82=DJ30),"",IF(NOT(AL82=BI82),"○",""))</f>
        <v/>
      </c>
      <c r="CH79" s="223"/>
      <c r="CI79" s="223"/>
      <c r="CJ79" s="223"/>
      <c r="CK79" s="223"/>
      <c r="CL79" s="242" t="s">
        <v>205</v>
      </c>
      <c r="CM79" s="242"/>
      <c r="CN79" s="242"/>
      <c r="CO79" s="32"/>
      <c r="CP79" s="6"/>
      <c r="CQ79" s="6"/>
      <c r="CR79" s="6"/>
      <c r="CS79" s="10"/>
      <c r="CT79" s="6"/>
      <c r="CU79" s="10"/>
      <c r="CV79" s="10"/>
      <c r="CW79" s="16"/>
      <c r="CX79" s="16"/>
      <c r="CY79" s="5"/>
      <c r="CZ79" s="35"/>
      <c r="DA79" s="35"/>
      <c r="DB79" s="36"/>
      <c r="DC79" s="36"/>
      <c r="DD79" s="36"/>
      <c r="DE79" s="36"/>
      <c r="DG79" s="35"/>
      <c r="DH79" s="35"/>
      <c r="DI79" s="35"/>
      <c r="DJ79" s="35"/>
      <c r="DK79" s="35"/>
      <c r="DL79" s="35"/>
      <c r="DM79" s="35"/>
      <c r="DN79" s="41"/>
      <c r="DO79" s="41"/>
    </row>
    <row r="80" spans="5:120" ht="8.1" customHeight="1" x14ac:dyDescent="0.15">
      <c r="E80" s="227"/>
      <c r="F80" s="227"/>
      <c r="G80" s="220"/>
      <c r="H80" s="220"/>
      <c r="I80" s="220"/>
      <c r="J80" s="220"/>
      <c r="K80" s="220"/>
      <c r="L80" s="220"/>
      <c r="M80" s="213"/>
      <c r="N80" s="213"/>
      <c r="O80" s="213"/>
      <c r="P80" s="213"/>
      <c r="Q80" s="213"/>
      <c r="R80" s="213"/>
      <c r="S80" s="213"/>
      <c r="T80" s="213"/>
      <c r="U80" s="213"/>
      <c r="V80" s="213"/>
      <c r="W80" s="213"/>
      <c r="X80" s="224"/>
      <c r="Y80" s="224"/>
      <c r="Z80" s="224"/>
      <c r="AA80" s="224"/>
      <c r="AB80" s="224"/>
      <c r="AC80" s="224"/>
      <c r="AD80" s="224"/>
      <c r="AE80" s="224"/>
      <c r="AF80" s="224"/>
      <c r="AG80" s="224"/>
      <c r="AH80" s="224"/>
      <c r="AI80" s="224"/>
      <c r="AJ80" s="224"/>
      <c r="AK80" s="276"/>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8"/>
      <c r="BH80" s="67"/>
      <c r="BI80" s="239" t="s">
        <v>65</v>
      </c>
      <c r="BJ80" s="239"/>
      <c r="BK80" s="239"/>
      <c r="BL80" s="239"/>
      <c r="BM80" s="31"/>
      <c r="BN80" s="31"/>
      <c r="BO80" s="31"/>
      <c r="BP80" s="31"/>
      <c r="BQ80" s="31"/>
      <c r="BR80" s="31"/>
      <c r="BS80" s="31"/>
      <c r="BT80" s="31"/>
      <c r="BU80" s="31"/>
      <c r="BV80" s="95"/>
      <c r="BW80" s="223"/>
      <c r="BX80" s="223"/>
      <c r="BY80" s="223"/>
      <c r="BZ80" s="223"/>
      <c r="CA80" s="223"/>
      <c r="CB80" s="223"/>
      <c r="CC80" s="223"/>
      <c r="CD80" s="223"/>
      <c r="CE80" s="223"/>
      <c r="CF80" s="223"/>
      <c r="CG80" s="223"/>
      <c r="CH80" s="223"/>
      <c r="CI80" s="223"/>
      <c r="CJ80" s="223"/>
      <c r="CK80" s="223"/>
      <c r="CL80" s="242"/>
      <c r="CM80" s="242"/>
      <c r="CN80" s="242"/>
      <c r="CO80" s="32"/>
      <c r="CP80" s="6"/>
      <c r="CQ80" s="6"/>
      <c r="CR80" s="6"/>
      <c r="CS80" s="10"/>
      <c r="CT80" s="6"/>
      <c r="CU80" s="10"/>
      <c r="CV80" s="10"/>
      <c r="CW80" s="16"/>
      <c r="CX80" s="16"/>
      <c r="CY80" s="5"/>
      <c r="CZ80" s="35"/>
      <c r="DA80" s="35"/>
      <c r="DB80" s="36"/>
      <c r="DC80" s="36"/>
      <c r="DD80" s="36"/>
      <c r="DE80" s="36"/>
      <c r="DI80" s="35"/>
      <c r="DJ80" s="35"/>
      <c r="DK80" s="35"/>
      <c r="DL80" s="35"/>
      <c r="DM80" s="35"/>
      <c r="DN80" s="41"/>
      <c r="DO80" s="41"/>
    </row>
    <row r="81" spans="5:119" ht="8.1" customHeight="1" x14ac:dyDescent="0.15">
      <c r="E81" s="227"/>
      <c r="F81" s="227"/>
      <c r="G81" s="220"/>
      <c r="H81" s="220"/>
      <c r="I81" s="220"/>
      <c r="J81" s="220"/>
      <c r="K81" s="220"/>
      <c r="L81" s="220"/>
      <c r="M81" s="213"/>
      <c r="N81" s="213"/>
      <c r="O81" s="213"/>
      <c r="P81" s="213"/>
      <c r="Q81" s="213"/>
      <c r="R81" s="213"/>
      <c r="S81" s="213"/>
      <c r="T81" s="213"/>
      <c r="U81" s="213"/>
      <c r="V81" s="213"/>
      <c r="W81" s="213"/>
      <c r="X81" s="224"/>
      <c r="Y81" s="224"/>
      <c r="Z81" s="224"/>
      <c r="AA81" s="224"/>
      <c r="AB81" s="224"/>
      <c r="AC81" s="224"/>
      <c r="AD81" s="224"/>
      <c r="AE81" s="224"/>
      <c r="AF81" s="224"/>
      <c r="AG81" s="224"/>
      <c r="AH81" s="224"/>
      <c r="AI81" s="224"/>
      <c r="AJ81" s="224"/>
      <c r="AK81" s="276"/>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8"/>
      <c r="BH81" s="67"/>
      <c r="BI81" s="239"/>
      <c r="BJ81" s="239"/>
      <c r="BK81" s="239"/>
      <c r="BL81" s="239"/>
      <c r="BM81" s="31"/>
      <c r="BN81" s="31"/>
      <c r="BO81" s="31"/>
      <c r="BP81" s="31"/>
      <c r="BQ81" s="31"/>
      <c r="BR81" s="31"/>
      <c r="BS81" s="31"/>
      <c r="BT81" s="31"/>
      <c r="BU81" s="31"/>
      <c r="BV81" s="95"/>
      <c r="BW81" s="223"/>
      <c r="BX81" s="223"/>
      <c r="BY81" s="223"/>
      <c r="BZ81" s="223"/>
      <c r="CA81" s="223"/>
      <c r="CB81" s="223"/>
      <c r="CC81" s="223"/>
      <c r="CD81" s="223"/>
      <c r="CE81" s="223"/>
      <c r="CF81" s="223"/>
      <c r="CG81" s="223"/>
      <c r="CH81" s="223"/>
      <c r="CI81" s="223"/>
      <c r="CJ81" s="223"/>
      <c r="CK81" s="223"/>
      <c r="CL81" s="242"/>
      <c r="CM81" s="242"/>
      <c r="CN81" s="242"/>
      <c r="CO81" s="32"/>
      <c r="CP81" s="10"/>
      <c r="CQ81" s="10"/>
      <c r="CR81" s="10"/>
      <c r="CS81" s="10"/>
      <c r="CT81" s="10"/>
      <c r="CU81" s="6"/>
      <c r="CV81" s="10"/>
      <c r="CW81" s="16"/>
      <c r="CX81" s="16"/>
      <c r="CY81" s="5"/>
      <c r="CZ81" s="35"/>
      <c r="DA81" s="35"/>
      <c r="DB81" s="36"/>
      <c r="DC81" s="36"/>
      <c r="DD81" s="36"/>
      <c r="DE81" s="36"/>
    </row>
    <row r="82" spans="5:119" ht="8.1" customHeight="1" x14ac:dyDescent="0.15">
      <c r="E82" s="227"/>
      <c r="F82" s="227"/>
      <c r="G82" s="220"/>
      <c r="H82" s="220"/>
      <c r="I82" s="220"/>
      <c r="J82" s="220"/>
      <c r="K82" s="220"/>
      <c r="L82" s="220"/>
      <c r="M82" s="213"/>
      <c r="N82" s="213"/>
      <c r="O82" s="213"/>
      <c r="P82" s="213"/>
      <c r="Q82" s="213"/>
      <c r="R82" s="213"/>
      <c r="S82" s="213"/>
      <c r="T82" s="213"/>
      <c r="U82" s="213"/>
      <c r="V82" s="213"/>
      <c r="W82" s="213"/>
      <c r="X82" s="224"/>
      <c r="Y82" s="224"/>
      <c r="Z82" s="224"/>
      <c r="AA82" s="224"/>
      <c r="AB82" s="224"/>
      <c r="AC82" s="224"/>
      <c r="AD82" s="224"/>
      <c r="AE82" s="224"/>
      <c r="AF82" s="224"/>
      <c r="AG82" s="224"/>
      <c r="AH82" s="224"/>
      <c r="AI82" s="224"/>
      <c r="AJ82" s="224"/>
      <c r="AK82" s="161"/>
      <c r="AL82" s="346" t="str">
        <f>IF(OR(AL7="認定番号",AL7=""),"?",VLOOKUP(AL7,DK31:DT33,10,FALSE))</f>
        <v>?</v>
      </c>
      <c r="AM82" s="346"/>
      <c r="AN82" s="346"/>
      <c r="AO82" s="346"/>
      <c r="AP82" s="346"/>
      <c r="AQ82" s="346"/>
      <c r="AR82" s="346"/>
      <c r="AS82" s="346"/>
      <c r="AT82" s="346"/>
      <c r="AU82" s="346"/>
      <c r="AV82" s="346"/>
      <c r="AW82" s="346"/>
      <c r="AX82" s="346"/>
      <c r="AY82" s="346"/>
      <c r="AZ82" s="346"/>
      <c r="BA82" s="346"/>
      <c r="BB82" s="346"/>
      <c r="BC82" s="346"/>
      <c r="BD82" s="346"/>
      <c r="BE82" s="346"/>
      <c r="BF82" s="346"/>
      <c r="BG82" s="162"/>
      <c r="BH82" s="67"/>
      <c r="BI82" s="226"/>
      <c r="BJ82" s="226"/>
      <c r="BK82" s="226"/>
      <c r="BL82" s="226"/>
      <c r="BM82" s="226"/>
      <c r="BN82" s="226"/>
      <c r="BO82" s="226"/>
      <c r="BP82" s="226"/>
      <c r="BQ82" s="226"/>
      <c r="BR82" s="226"/>
      <c r="BS82" s="226"/>
      <c r="BT82" s="226"/>
      <c r="BU82" s="226"/>
      <c r="BV82" s="95"/>
      <c r="BW82" s="223"/>
      <c r="BX82" s="223"/>
      <c r="BY82" s="223"/>
      <c r="BZ82" s="223"/>
      <c r="CA82" s="223"/>
      <c r="CB82" s="223"/>
      <c r="CC82" s="223"/>
      <c r="CD82" s="223"/>
      <c r="CE82" s="223"/>
      <c r="CF82" s="223"/>
      <c r="CG82" s="223"/>
      <c r="CH82" s="223"/>
      <c r="CI82" s="223"/>
      <c r="CJ82" s="223"/>
      <c r="CK82" s="223"/>
      <c r="CL82" s="242"/>
      <c r="CM82" s="242"/>
      <c r="CN82" s="242"/>
      <c r="CO82" s="28"/>
      <c r="CP82" s="10"/>
      <c r="CQ82" s="10"/>
      <c r="CR82" s="10"/>
      <c r="CS82" s="6"/>
      <c r="CT82" s="10"/>
      <c r="CU82" s="6"/>
      <c r="CV82" s="6"/>
      <c r="CW82" s="6"/>
      <c r="CX82" s="6"/>
      <c r="CY82" s="2"/>
      <c r="CZ82" s="36"/>
      <c r="DA82" s="36"/>
      <c r="DB82" s="35"/>
      <c r="DC82" s="35"/>
      <c r="DD82" s="35"/>
      <c r="DE82" s="35"/>
    </row>
    <row r="83" spans="5:119" ht="8.1" customHeight="1" x14ac:dyDescent="0.15">
      <c r="E83" s="227"/>
      <c r="F83" s="227"/>
      <c r="G83" s="220"/>
      <c r="H83" s="220"/>
      <c r="I83" s="220"/>
      <c r="J83" s="220"/>
      <c r="K83" s="220"/>
      <c r="L83" s="220"/>
      <c r="M83" s="213"/>
      <c r="N83" s="213"/>
      <c r="O83" s="213"/>
      <c r="P83" s="213"/>
      <c r="Q83" s="213"/>
      <c r="R83" s="213"/>
      <c r="S83" s="213"/>
      <c r="T83" s="213"/>
      <c r="U83" s="213"/>
      <c r="V83" s="213"/>
      <c r="W83" s="213"/>
      <c r="X83" s="224"/>
      <c r="Y83" s="224"/>
      <c r="Z83" s="224"/>
      <c r="AA83" s="224"/>
      <c r="AB83" s="224"/>
      <c r="AC83" s="224"/>
      <c r="AD83" s="224"/>
      <c r="AE83" s="224"/>
      <c r="AF83" s="224"/>
      <c r="AG83" s="224"/>
      <c r="AH83" s="224"/>
      <c r="AI83" s="224"/>
      <c r="AJ83" s="224"/>
      <c r="AK83" s="161"/>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162"/>
      <c r="BH83" s="67"/>
      <c r="BI83" s="243"/>
      <c r="BJ83" s="243"/>
      <c r="BK83" s="243"/>
      <c r="BL83" s="243"/>
      <c r="BM83" s="243"/>
      <c r="BN83" s="243"/>
      <c r="BO83" s="243"/>
      <c r="BP83" s="243"/>
      <c r="BQ83" s="243"/>
      <c r="BR83" s="243"/>
      <c r="BS83" s="243"/>
      <c r="BT83" s="243"/>
      <c r="BU83" s="243"/>
      <c r="BV83" s="95"/>
      <c r="BW83" s="223"/>
      <c r="BX83" s="223"/>
      <c r="BY83" s="223"/>
      <c r="BZ83" s="223"/>
      <c r="CA83" s="223"/>
      <c r="CB83" s="223"/>
      <c r="CC83" s="223"/>
      <c r="CD83" s="223"/>
      <c r="CE83" s="223"/>
      <c r="CF83" s="223"/>
      <c r="CG83" s="223"/>
      <c r="CH83" s="223"/>
      <c r="CI83" s="223"/>
      <c r="CJ83" s="223"/>
      <c r="CK83" s="223"/>
      <c r="CL83" s="242"/>
      <c r="CM83" s="242"/>
      <c r="CN83" s="242"/>
      <c r="CO83" s="28"/>
      <c r="CP83" s="10"/>
      <c r="CQ83" s="10"/>
      <c r="CR83" s="10"/>
      <c r="CS83" s="6"/>
      <c r="CT83" s="10"/>
      <c r="CU83" s="6"/>
      <c r="CV83" s="6"/>
      <c r="CW83" s="6"/>
      <c r="CX83" s="6"/>
      <c r="CY83" s="2"/>
      <c r="CZ83" s="36"/>
      <c r="DA83" s="36"/>
      <c r="DB83" s="35"/>
      <c r="DC83" s="35"/>
      <c r="DD83" s="35"/>
      <c r="DE83" s="35"/>
      <c r="DI83" s="35"/>
      <c r="DJ83" s="35"/>
      <c r="DK83" s="44"/>
      <c r="DL83" s="35"/>
      <c r="DM83" s="35"/>
      <c r="DN83" s="41"/>
      <c r="DO83" s="41"/>
    </row>
    <row r="84" spans="5:119" ht="8.1" customHeight="1" x14ac:dyDescent="0.15">
      <c r="E84" s="227"/>
      <c r="F84" s="227"/>
      <c r="G84" s="220"/>
      <c r="H84" s="220"/>
      <c r="I84" s="220"/>
      <c r="J84" s="220"/>
      <c r="K84" s="220"/>
      <c r="L84" s="220"/>
      <c r="M84" s="213"/>
      <c r="N84" s="213"/>
      <c r="O84" s="213"/>
      <c r="P84" s="213"/>
      <c r="Q84" s="213"/>
      <c r="R84" s="213"/>
      <c r="S84" s="213"/>
      <c r="T84" s="213"/>
      <c r="U84" s="213"/>
      <c r="V84" s="213"/>
      <c r="W84" s="213"/>
      <c r="X84" s="224"/>
      <c r="Y84" s="224"/>
      <c r="Z84" s="224"/>
      <c r="AA84" s="224"/>
      <c r="AB84" s="224"/>
      <c r="AC84" s="224"/>
      <c r="AD84" s="224"/>
      <c r="AE84" s="224"/>
      <c r="AF84" s="224"/>
      <c r="AG84" s="224"/>
      <c r="AH84" s="224"/>
      <c r="AI84" s="224"/>
      <c r="AJ84" s="224"/>
      <c r="AK84" s="187"/>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9"/>
      <c r="BH84" s="98"/>
      <c r="BI84" s="99"/>
      <c r="BJ84" s="99"/>
      <c r="BK84" s="99"/>
      <c r="BL84" s="99"/>
      <c r="BM84" s="99"/>
      <c r="BN84" s="99"/>
      <c r="BO84" s="99"/>
      <c r="BP84" s="99"/>
      <c r="BQ84" s="99"/>
      <c r="BR84" s="99"/>
      <c r="BS84" s="99"/>
      <c r="BT84" s="99"/>
      <c r="BU84" s="99"/>
      <c r="BV84" s="100"/>
      <c r="BW84" s="223"/>
      <c r="BX84" s="223"/>
      <c r="BY84" s="223"/>
      <c r="BZ84" s="223"/>
      <c r="CA84" s="223"/>
      <c r="CB84" s="223"/>
      <c r="CC84" s="223"/>
      <c r="CD84" s="223"/>
      <c r="CE84" s="223"/>
      <c r="CF84" s="223"/>
      <c r="CG84" s="223"/>
      <c r="CH84" s="223"/>
      <c r="CI84" s="223"/>
      <c r="CJ84" s="223"/>
      <c r="CK84" s="223"/>
      <c r="CL84" s="242"/>
      <c r="CM84" s="242"/>
      <c r="CN84" s="242"/>
      <c r="CO84" s="28"/>
      <c r="CP84" s="10"/>
      <c r="CQ84" s="10"/>
      <c r="CR84" s="6"/>
      <c r="CS84" s="10"/>
      <c r="CT84" s="6"/>
      <c r="CU84" s="10"/>
      <c r="CV84" s="10"/>
      <c r="CW84" s="16"/>
      <c r="CX84" s="16"/>
      <c r="CY84" s="2"/>
      <c r="CZ84" s="36"/>
      <c r="DA84" s="36"/>
      <c r="DB84" s="35"/>
      <c r="DC84" s="35"/>
      <c r="DD84" s="35"/>
      <c r="DE84" s="35"/>
      <c r="DI84" s="35"/>
      <c r="DJ84" s="35"/>
      <c r="DK84" s="35"/>
      <c r="DL84" s="35"/>
      <c r="DM84" s="35"/>
      <c r="DN84" s="41"/>
      <c r="DO84" s="41"/>
    </row>
    <row r="85" spans="5:119" ht="8.1" customHeight="1" x14ac:dyDescent="0.15">
      <c r="E85" s="227"/>
      <c r="F85" s="227"/>
      <c r="G85" s="220"/>
      <c r="H85" s="220"/>
      <c r="I85" s="220"/>
      <c r="J85" s="220"/>
      <c r="K85" s="220"/>
      <c r="L85" s="220"/>
      <c r="M85" s="213" t="s">
        <v>108</v>
      </c>
      <c r="N85" s="213"/>
      <c r="O85" s="213"/>
      <c r="P85" s="213"/>
      <c r="Q85" s="213"/>
      <c r="R85" s="213"/>
      <c r="S85" s="213"/>
      <c r="T85" s="213"/>
      <c r="U85" s="213"/>
      <c r="V85" s="213"/>
      <c r="W85" s="213"/>
      <c r="X85" s="220" t="s">
        <v>74</v>
      </c>
      <c r="Y85" s="220"/>
      <c r="Z85" s="220"/>
      <c r="AA85" s="220"/>
      <c r="AB85" s="220"/>
      <c r="AC85" s="220"/>
      <c r="AD85" s="220"/>
      <c r="AE85" s="220"/>
      <c r="AF85" s="220"/>
      <c r="AG85" s="220"/>
      <c r="AH85" s="220"/>
      <c r="AI85" s="220"/>
      <c r="AJ85" s="220"/>
      <c r="AK85" s="228" t="s">
        <v>109</v>
      </c>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30"/>
      <c r="BH85" s="376"/>
      <c r="BI85" s="377"/>
      <c r="BJ85" s="377"/>
      <c r="BK85" s="377"/>
      <c r="BL85" s="377"/>
      <c r="BM85" s="377"/>
      <c r="BN85" s="377"/>
      <c r="BO85" s="377"/>
      <c r="BP85" s="377"/>
      <c r="BQ85" s="377"/>
      <c r="BR85" s="377"/>
      <c r="BS85" s="377"/>
      <c r="BT85" s="377"/>
      <c r="BU85" s="377"/>
      <c r="BV85" s="378"/>
      <c r="BW85" s="328"/>
      <c r="BX85" s="328"/>
      <c r="BY85" s="328"/>
      <c r="BZ85" s="328"/>
      <c r="CA85" s="328"/>
      <c r="CB85" s="223" t="s">
        <v>24</v>
      </c>
      <c r="CC85" s="223"/>
      <c r="CD85" s="223"/>
      <c r="CE85" s="223"/>
      <c r="CF85" s="223"/>
      <c r="CG85" s="221"/>
      <c r="CH85" s="221"/>
      <c r="CI85" s="221"/>
      <c r="CJ85" s="221"/>
      <c r="CK85" s="221"/>
      <c r="CL85" s="242" t="s">
        <v>202</v>
      </c>
      <c r="CM85" s="242"/>
      <c r="CN85" s="242"/>
      <c r="CO85" s="32"/>
      <c r="CP85" s="6"/>
      <c r="CQ85" s="10"/>
      <c r="CR85" s="6"/>
      <c r="CS85" s="10"/>
      <c r="CT85" s="6"/>
      <c r="CU85" s="10"/>
      <c r="CV85" s="10"/>
      <c r="CW85" s="16"/>
      <c r="CX85" s="16"/>
      <c r="CY85" s="5"/>
      <c r="CZ85" s="35"/>
      <c r="DA85" s="35"/>
      <c r="DB85" s="36"/>
      <c r="DC85" s="36"/>
      <c r="DD85" s="36"/>
      <c r="DE85" s="36"/>
    </row>
    <row r="86" spans="5:119" ht="8.1" customHeight="1" x14ac:dyDescent="0.15">
      <c r="E86" s="227"/>
      <c r="F86" s="227"/>
      <c r="G86" s="220"/>
      <c r="H86" s="220"/>
      <c r="I86" s="220"/>
      <c r="J86" s="220"/>
      <c r="K86" s="220"/>
      <c r="L86" s="220"/>
      <c r="M86" s="213"/>
      <c r="N86" s="213"/>
      <c r="O86" s="213"/>
      <c r="P86" s="213"/>
      <c r="Q86" s="213"/>
      <c r="R86" s="213"/>
      <c r="S86" s="213"/>
      <c r="T86" s="213"/>
      <c r="U86" s="213"/>
      <c r="V86" s="213"/>
      <c r="W86" s="213"/>
      <c r="X86" s="220"/>
      <c r="Y86" s="220"/>
      <c r="Z86" s="220"/>
      <c r="AA86" s="220"/>
      <c r="AB86" s="220"/>
      <c r="AC86" s="220"/>
      <c r="AD86" s="220"/>
      <c r="AE86" s="220"/>
      <c r="AF86" s="220"/>
      <c r="AG86" s="220"/>
      <c r="AH86" s="220"/>
      <c r="AI86" s="220"/>
      <c r="AJ86" s="220"/>
      <c r="AK86" s="231"/>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3"/>
      <c r="BH86" s="379"/>
      <c r="BI86" s="380"/>
      <c r="BJ86" s="380"/>
      <c r="BK86" s="380"/>
      <c r="BL86" s="380"/>
      <c r="BM86" s="380"/>
      <c r="BN86" s="380"/>
      <c r="BO86" s="380"/>
      <c r="BP86" s="380"/>
      <c r="BQ86" s="380"/>
      <c r="BR86" s="380"/>
      <c r="BS86" s="380"/>
      <c r="BT86" s="380"/>
      <c r="BU86" s="380"/>
      <c r="BV86" s="381"/>
      <c r="BW86" s="328"/>
      <c r="BX86" s="328"/>
      <c r="BY86" s="328"/>
      <c r="BZ86" s="328"/>
      <c r="CA86" s="328"/>
      <c r="CB86" s="223"/>
      <c r="CC86" s="223"/>
      <c r="CD86" s="223"/>
      <c r="CE86" s="223"/>
      <c r="CF86" s="223"/>
      <c r="CG86" s="221"/>
      <c r="CH86" s="221"/>
      <c r="CI86" s="221"/>
      <c r="CJ86" s="221"/>
      <c r="CK86" s="221"/>
      <c r="CL86" s="242"/>
      <c r="CM86" s="242"/>
      <c r="CN86" s="242"/>
      <c r="CO86" s="32"/>
      <c r="CP86" s="6"/>
      <c r="CQ86" s="6"/>
      <c r="CR86" s="6"/>
      <c r="CS86" s="10"/>
      <c r="CT86" s="6"/>
      <c r="CU86" s="10"/>
      <c r="CV86" s="10"/>
      <c r="CW86" s="16"/>
      <c r="CX86" s="16"/>
      <c r="CY86" s="5"/>
      <c r="CZ86" s="35"/>
      <c r="DA86" s="35"/>
      <c r="DB86" s="36"/>
      <c r="DC86" s="36"/>
      <c r="DD86" s="36"/>
      <c r="DE86" s="36"/>
    </row>
    <row r="87" spans="5:119" ht="8.1" customHeight="1" x14ac:dyDescent="0.15">
      <c r="E87" s="227"/>
      <c r="F87" s="227"/>
      <c r="G87" s="220"/>
      <c r="H87" s="220"/>
      <c r="I87" s="220"/>
      <c r="J87" s="220"/>
      <c r="K87" s="220"/>
      <c r="L87" s="220"/>
      <c r="M87" s="213"/>
      <c r="N87" s="213"/>
      <c r="O87" s="213"/>
      <c r="P87" s="213"/>
      <c r="Q87" s="213"/>
      <c r="R87" s="213"/>
      <c r="S87" s="213"/>
      <c r="T87" s="213"/>
      <c r="U87" s="213"/>
      <c r="V87" s="213"/>
      <c r="W87" s="213"/>
      <c r="X87" s="220"/>
      <c r="Y87" s="220"/>
      <c r="Z87" s="220"/>
      <c r="AA87" s="220"/>
      <c r="AB87" s="220"/>
      <c r="AC87" s="220"/>
      <c r="AD87" s="220"/>
      <c r="AE87" s="220"/>
      <c r="AF87" s="220"/>
      <c r="AG87" s="220"/>
      <c r="AH87" s="220"/>
      <c r="AI87" s="220"/>
      <c r="AJ87" s="220"/>
      <c r="AK87" s="234"/>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6"/>
      <c r="BH87" s="408"/>
      <c r="BI87" s="409"/>
      <c r="BJ87" s="409"/>
      <c r="BK87" s="409"/>
      <c r="BL87" s="409"/>
      <c r="BM87" s="409"/>
      <c r="BN87" s="409"/>
      <c r="BO87" s="409"/>
      <c r="BP87" s="409"/>
      <c r="BQ87" s="409"/>
      <c r="BR87" s="409"/>
      <c r="BS87" s="409"/>
      <c r="BT87" s="409"/>
      <c r="BU87" s="409"/>
      <c r="BV87" s="410"/>
      <c r="BW87" s="328"/>
      <c r="BX87" s="328"/>
      <c r="BY87" s="328"/>
      <c r="BZ87" s="328"/>
      <c r="CA87" s="328"/>
      <c r="CB87" s="223"/>
      <c r="CC87" s="223"/>
      <c r="CD87" s="223"/>
      <c r="CE87" s="223"/>
      <c r="CF87" s="223"/>
      <c r="CG87" s="221"/>
      <c r="CH87" s="221"/>
      <c r="CI87" s="221"/>
      <c r="CJ87" s="221"/>
      <c r="CK87" s="221"/>
      <c r="CL87" s="242"/>
      <c r="CM87" s="242"/>
      <c r="CN87" s="242"/>
      <c r="CO87" s="32"/>
      <c r="CP87" s="6"/>
      <c r="CQ87" s="6"/>
      <c r="CR87" s="6"/>
      <c r="CS87" s="6"/>
      <c r="CT87" s="6"/>
      <c r="CU87" s="6"/>
      <c r="CV87" s="6"/>
      <c r="CW87" s="6"/>
      <c r="CX87" s="6"/>
      <c r="CY87" s="5"/>
      <c r="CZ87" s="35"/>
      <c r="DA87" s="35"/>
      <c r="DB87" s="36"/>
      <c r="DC87" s="36"/>
      <c r="DD87" s="36"/>
      <c r="DE87" s="36"/>
    </row>
    <row r="88" spans="5:119" ht="8.1" customHeight="1" x14ac:dyDescent="0.15">
      <c r="E88" s="227"/>
      <c r="F88" s="227"/>
      <c r="G88" s="220"/>
      <c r="H88" s="220"/>
      <c r="I88" s="220"/>
      <c r="J88" s="220"/>
      <c r="K88" s="220"/>
      <c r="L88" s="220"/>
      <c r="M88" s="213" t="s">
        <v>110</v>
      </c>
      <c r="N88" s="213"/>
      <c r="O88" s="213"/>
      <c r="P88" s="213"/>
      <c r="Q88" s="213"/>
      <c r="R88" s="213"/>
      <c r="S88" s="213"/>
      <c r="T88" s="213"/>
      <c r="U88" s="213"/>
      <c r="V88" s="213"/>
      <c r="W88" s="213"/>
      <c r="X88" s="224" t="s">
        <v>111</v>
      </c>
      <c r="Y88" s="224"/>
      <c r="Z88" s="224"/>
      <c r="AA88" s="224"/>
      <c r="AB88" s="224"/>
      <c r="AC88" s="224"/>
      <c r="AD88" s="224"/>
      <c r="AE88" s="224"/>
      <c r="AF88" s="224"/>
      <c r="AG88" s="224"/>
      <c r="AH88" s="224"/>
      <c r="AI88" s="224"/>
      <c r="AJ88" s="224"/>
      <c r="AK88" s="254" t="s">
        <v>291</v>
      </c>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6"/>
      <c r="BH88" s="190"/>
      <c r="BI88" s="93"/>
      <c r="BJ88" s="93"/>
      <c r="BK88" s="93"/>
      <c r="BL88" s="93"/>
      <c r="BM88" s="93"/>
      <c r="BN88" s="93"/>
      <c r="BO88" s="93"/>
      <c r="BP88" s="93"/>
      <c r="BQ88" s="93"/>
      <c r="BR88" s="191"/>
      <c r="BS88" s="191"/>
      <c r="BT88" s="191"/>
      <c r="BU88" s="192"/>
      <c r="BV88" s="94"/>
      <c r="BW88" s="223" t="str">
        <f>IF(BI92="","",IF(AND(BI92&gt;=-30,BI92&lt;=30),"〇",""))</f>
        <v/>
      </c>
      <c r="BX88" s="223"/>
      <c r="BY88" s="223"/>
      <c r="BZ88" s="223"/>
      <c r="CA88" s="223"/>
      <c r="CB88" s="223" t="s">
        <v>76</v>
      </c>
      <c r="CC88" s="223"/>
      <c r="CD88" s="223"/>
      <c r="CE88" s="223"/>
      <c r="CF88" s="223"/>
      <c r="CG88" s="223" t="str">
        <f>IF(BI92="","",IF(OR(BI92&lt;-30,BI92&gt;30),"〇",""))</f>
        <v/>
      </c>
      <c r="CH88" s="223"/>
      <c r="CI88" s="223"/>
      <c r="CJ88" s="223"/>
      <c r="CK88" s="223"/>
      <c r="CL88" s="242" t="s">
        <v>204</v>
      </c>
      <c r="CM88" s="242"/>
      <c r="CN88" s="242"/>
      <c r="CO88" s="32"/>
      <c r="CP88" s="10"/>
      <c r="CQ88" s="10"/>
      <c r="CR88" s="6"/>
      <c r="CS88" s="6"/>
      <c r="CT88" s="6"/>
      <c r="CU88" s="6"/>
      <c r="CV88" s="6"/>
      <c r="CW88" s="6"/>
      <c r="CX88" s="6"/>
      <c r="CY88" s="5"/>
      <c r="CZ88" s="35"/>
      <c r="DA88" s="35"/>
      <c r="DB88" s="36"/>
      <c r="DC88" s="36"/>
      <c r="DD88" s="36"/>
      <c r="DE88" s="36"/>
      <c r="DI88" s="35"/>
      <c r="DN88" s="41"/>
      <c r="DO88" s="41"/>
    </row>
    <row r="89" spans="5:119" ht="8.1" customHeight="1" x14ac:dyDescent="0.15">
      <c r="E89" s="227"/>
      <c r="F89" s="227"/>
      <c r="G89" s="220"/>
      <c r="H89" s="220"/>
      <c r="I89" s="220"/>
      <c r="J89" s="220"/>
      <c r="K89" s="220"/>
      <c r="L89" s="220"/>
      <c r="M89" s="213"/>
      <c r="N89" s="213"/>
      <c r="O89" s="213"/>
      <c r="P89" s="213"/>
      <c r="Q89" s="213"/>
      <c r="R89" s="213"/>
      <c r="S89" s="213"/>
      <c r="T89" s="213"/>
      <c r="U89" s="213"/>
      <c r="V89" s="213"/>
      <c r="W89" s="213"/>
      <c r="X89" s="224"/>
      <c r="Y89" s="224"/>
      <c r="Z89" s="224"/>
      <c r="AA89" s="224"/>
      <c r="AB89" s="224"/>
      <c r="AC89" s="224"/>
      <c r="AD89" s="224"/>
      <c r="AE89" s="224"/>
      <c r="AF89" s="224"/>
      <c r="AG89" s="224"/>
      <c r="AH89" s="224"/>
      <c r="AI89" s="224"/>
      <c r="AJ89" s="224"/>
      <c r="AK89" s="257"/>
      <c r="AL89" s="258"/>
      <c r="AM89" s="258"/>
      <c r="AN89" s="258"/>
      <c r="AO89" s="258"/>
      <c r="AP89" s="258"/>
      <c r="AQ89" s="258"/>
      <c r="AR89" s="258"/>
      <c r="AS89" s="258"/>
      <c r="AT89" s="258"/>
      <c r="AU89" s="258"/>
      <c r="AV89" s="258"/>
      <c r="AW89" s="258"/>
      <c r="AX89" s="258"/>
      <c r="AY89" s="258"/>
      <c r="AZ89" s="258"/>
      <c r="BA89" s="258"/>
      <c r="BB89" s="258"/>
      <c r="BC89" s="258"/>
      <c r="BD89" s="258"/>
      <c r="BE89" s="258"/>
      <c r="BF89" s="258"/>
      <c r="BG89" s="259"/>
      <c r="BH89" s="96"/>
      <c r="BI89" s="251" t="s">
        <v>112</v>
      </c>
      <c r="BJ89" s="251"/>
      <c r="BK89" s="251"/>
      <c r="BL89" s="251"/>
      <c r="BM89" s="251"/>
      <c r="BN89" s="251"/>
      <c r="BO89" s="251"/>
      <c r="BP89" s="251"/>
      <c r="BQ89" s="251"/>
      <c r="BR89" s="251"/>
      <c r="BS89" s="251"/>
      <c r="BT89" s="251"/>
      <c r="BU89" s="97"/>
      <c r="BV89" s="95"/>
      <c r="BW89" s="223"/>
      <c r="BX89" s="223"/>
      <c r="BY89" s="223"/>
      <c r="BZ89" s="223"/>
      <c r="CA89" s="223"/>
      <c r="CB89" s="223"/>
      <c r="CC89" s="223"/>
      <c r="CD89" s="223"/>
      <c r="CE89" s="223"/>
      <c r="CF89" s="223"/>
      <c r="CG89" s="223"/>
      <c r="CH89" s="223"/>
      <c r="CI89" s="223"/>
      <c r="CJ89" s="223"/>
      <c r="CK89" s="223"/>
      <c r="CL89" s="242"/>
      <c r="CM89" s="242"/>
      <c r="CN89" s="242"/>
      <c r="CO89" s="32"/>
      <c r="CP89" s="10"/>
      <c r="CQ89" s="10"/>
      <c r="CR89" s="6"/>
      <c r="CS89" s="6"/>
      <c r="CT89" s="6"/>
      <c r="CU89" s="6"/>
      <c r="CV89" s="6"/>
      <c r="CW89" s="6"/>
      <c r="CX89" s="6"/>
      <c r="CY89" s="5"/>
      <c r="CZ89" s="35"/>
      <c r="DA89" s="35"/>
      <c r="DB89" s="36"/>
      <c r="DC89" s="36"/>
      <c r="DD89" s="36"/>
      <c r="DE89" s="36"/>
      <c r="DI89" s="35"/>
      <c r="DJ89" s="35"/>
      <c r="DK89" s="35"/>
      <c r="DL89" s="35"/>
      <c r="DM89" s="44"/>
      <c r="DN89" s="41"/>
      <c r="DO89" s="41"/>
    </row>
    <row r="90" spans="5:119" ht="8.1" customHeight="1" x14ac:dyDescent="0.15">
      <c r="E90" s="227"/>
      <c r="F90" s="227"/>
      <c r="G90" s="220"/>
      <c r="H90" s="220"/>
      <c r="I90" s="220"/>
      <c r="J90" s="220"/>
      <c r="K90" s="220"/>
      <c r="L90" s="220"/>
      <c r="M90" s="213"/>
      <c r="N90" s="213"/>
      <c r="O90" s="213"/>
      <c r="P90" s="213"/>
      <c r="Q90" s="213"/>
      <c r="R90" s="213"/>
      <c r="S90" s="213"/>
      <c r="T90" s="213"/>
      <c r="U90" s="213"/>
      <c r="V90" s="213"/>
      <c r="W90" s="213"/>
      <c r="X90" s="224"/>
      <c r="Y90" s="224"/>
      <c r="Z90" s="224"/>
      <c r="AA90" s="224"/>
      <c r="AB90" s="224"/>
      <c r="AC90" s="224"/>
      <c r="AD90" s="224"/>
      <c r="AE90" s="224"/>
      <c r="AF90" s="224"/>
      <c r="AG90" s="224"/>
      <c r="AH90" s="224"/>
      <c r="AI90" s="224"/>
      <c r="AJ90" s="224"/>
      <c r="AK90" s="257"/>
      <c r="AL90" s="258"/>
      <c r="AM90" s="258"/>
      <c r="AN90" s="258"/>
      <c r="AO90" s="258"/>
      <c r="AP90" s="258"/>
      <c r="AQ90" s="258"/>
      <c r="AR90" s="258"/>
      <c r="AS90" s="258"/>
      <c r="AT90" s="258"/>
      <c r="AU90" s="258"/>
      <c r="AV90" s="258"/>
      <c r="AW90" s="258"/>
      <c r="AX90" s="258"/>
      <c r="AY90" s="258"/>
      <c r="AZ90" s="258"/>
      <c r="BA90" s="258"/>
      <c r="BB90" s="258"/>
      <c r="BC90" s="258"/>
      <c r="BD90" s="258"/>
      <c r="BE90" s="258"/>
      <c r="BF90" s="258"/>
      <c r="BG90" s="259"/>
      <c r="BH90" s="96"/>
      <c r="BI90" s="251"/>
      <c r="BJ90" s="251"/>
      <c r="BK90" s="251"/>
      <c r="BL90" s="251"/>
      <c r="BM90" s="251"/>
      <c r="BN90" s="251"/>
      <c r="BO90" s="251"/>
      <c r="BP90" s="251"/>
      <c r="BQ90" s="251"/>
      <c r="BR90" s="251"/>
      <c r="BS90" s="251"/>
      <c r="BT90" s="251"/>
      <c r="BU90" s="97"/>
      <c r="BV90" s="95"/>
      <c r="BW90" s="223"/>
      <c r="BX90" s="223"/>
      <c r="BY90" s="223"/>
      <c r="BZ90" s="223"/>
      <c r="CA90" s="223"/>
      <c r="CB90" s="223"/>
      <c r="CC90" s="223"/>
      <c r="CD90" s="223"/>
      <c r="CE90" s="223"/>
      <c r="CF90" s="223"/>
      <c r="CG90" s="223"/>
      <c r="CH90" s="223"/>
      <c r="CI90" s="223"/>
      <c r="CJ90" s="223"/>
      <c r="CK90" s="223"/>
      <c r="CL90" s="242"/>
      <c r="CM90" s="242"/>
      <c r="CN90" s="242"/>
      <c r="CO90" s="32"/>
      <c r="CP90" s="10"/>
      <c r="CQ90" s="10"/>
      <c r="CR90" s="6"/>
      <c r="CS90" s="6"/>
      <c r="CT90" s="6"/>
      <c r="CU90" s="10"/>
      <c r="CV90" s="6"/>
      <c r="CW90" s="6"/>
      <c r="CX90" s="6"/>
      <c r="CY90" s="5"/>
      <c r="CZ90" s="35"/>
      <c r="DA90" s="35"/>
      <c r="DB90" s="36"/>
      <c r="DC90" s="36"/>
      <c r="DD90" s="36"/>
      <c r="DE90" s="36"/>
      <c r="DI90" s="35"/>
      <c r="DJ90" s="35"/>
      <c r="DK90" s="44"/>
      <c r="DL90" s="35"/>
      <c r="DM90" s="35"/>
      <c r="DN90" s="41"/>
      <c r="DO90" s="41"/>
    </row>
    <row r="91" spans="5:119" ht="8.1" customHeight="1" x14ac:dyDescent="0.15">
      <c r="E91" s="227"/>
      <c r="F91" s="227"/>
      <c r="G91" s="220"/>
      <c r="H91" s="220"/>
      <c r="I91" s="220"/>
      <c r="J91" s="220"/>
      <c r="K91" s="220"/>
      <c r="L91" s="220"/>
      <c r="M91" s="213"/>
      <c r="N91" s="213"/>
      <c r="O91" s="213"/>
      <c r="P91" s="213"/>
      <c r="Q91" s="213"/>
      <c r="R91" s="213"/>
      <c r="S91" s="213"/>
      <c r="T91" s="213"/>
      <c r="U91" s="213"/>
      <c r="V91" s="213"/>
      <c r="W91" s="213"/>
      <c r="X91" s="224"/>
      <c r="Y91" s="224"/>
      <c r="Z91" s="224"/>
      <c r="AA91" s="224"/>
      <c r="AB91" s="224"/>
      <c r="AC91" s="224"/>
      <c r="AD91" s="224"/>
      <c r="AE91" s="224"/>
      <c r="AF91" s="224"/>
      <c r="AG91" s="224"/>
      <c r="AH91" s="224"/>
      <c r="AI91" s="224"/>
      <c r="AJ91" s="224"/>
      <c r="AK91" s="257"/>
      <c r="AL91" s="258"/>
      <c r="AM91" s="258"/>
      <c r="AN91" s="258"/>
      <c r="AO91" s="258"/>
      <c r="AP91" s="258"/>
      <c r="AQ91" s="258"/>
      <c r="AR91" s="258"/>
      <c r="AS91" s="258"/>
      <c r="AT91" s="258"/>
      <c r="AU91" s="258"/>
      <c r="AV91" s="258"/>
      <c r="AW91" s="258"/>
      <c r="AX91" s="258"/>
      <c r="AY91" s="258"/>
      <c r="AZ91" s="258"/>
      <c r="BA91" s="258"/>
      <c r="BB91" s="258"/>
      <c r="BC91" s="258"/>
      <c r="BD91" s="258"/>
      <c r="BE91" s="258"/>
      <c r="BF91" s="258"/>
      <c r="BG91" s="259"/>
      <c r="BH91" s="96"/>
      <c r="BI91" s="97"/>
      <c r="BJ91" s="97"/>
      <c r="BK91" s="97"/>
      <c r="BL91" s="97"/>
      <c r="BM91" s="97"/>
      <c r="BN91" s="97"/>
      <c r="BO91" s="97"/>
      <c r="BP91" s="97"/>
      <c r="BQ91" s="97"/>
      <c r="BR91" s="97"/>
      <c r="BS91" s="97"/>
      <c r="BT91" s="97"/>
      <c r="BU91" s="97"/>
      <c r="BV91" s="95"/>
      <c r="BW91" s="223"/>
      <c r="BX91" s="223"/>
      <c r="BY91" s="223"/>
      <c r="BZ91" s="223"/>
      <c r="CA91" s="223"/>
      <c r="CB91" s="223"/>
      <c r="CC91" s="223"/>
      <c r="CD91" s="223"/>
      <c r="CE91" s="223"/>
      <c r="CF91" s="223"/>
      <c r="CG91" s="223"/>
      <c r="CH91" s="223"/>
      <c r="CI91" s="223"/>
      <c r="CJ91" s="223"/>
      <c r="CK91" s="223"/>
      <c r="CL91" s="242"/>
      <c r="CM91" s="242"/>
      <c r="CN91" s="242"/>
      <c r="CO91" s="32"/>
      <c r="CP91" s="6"/>
      <c r="CQ91" s="6"/>
      <c r="CR91" s="6"/>
      <c r="CS91" s="10"/>
      <c r="CT91" s="6"/>
      <c r="CU91" s="10"/>
      <c r="CV91" s="10"/>
      <c r="CW91" s="16"/>
      <c r="CX91" s="16"/>
      <c r="CY91" s="5"/>
      <c r="CZ91" s="35"/>
      <c r="DA91" s="35"/>
      <c r="DB91" s="36"/>
      <c r="DC91" s="36"/>
      <c r="DD91" s="36"/>
      <c r="DE91" s="36"/>
      <c r="DI91" s="35"/>
      <c r="DJ91" s="35"/>
      <c r="DK91" s="44"/>
      <c r="DL91" s="35"/>
      <c r="DM91" s="35"/>
      <c r="DN91" s="41"/>
      <c r="DO91" s="41"/>
    </row>
    <row r="92" spans="5:119" ht="8.1" customHeight="1" x14ac:dyDescent="0.15">
      <c r="E92" s="227"/>
      <c r="F92" s="227"/>
      <c r="G92" s="220"/>
      <c r="H92" s="220"/>
      <c r="I92" s="220"/>
      <c r="J92" s="220"/>
      <c r="K92" s="220"/>
      <c r="L92" s="220"/>
      <c r="M92" s="213"/>
      <c r="N92" s="213"/>
      <c r="O92" s="213"/>
      <c r="P92" s="213"/>
      <c r="Q92" s="213"/>
      <c r="R92" s="213"/>
      <c r="S92" s="213"/>
      <c r="T92" s="213"/>
      <c r="U92" s="213"/>
      <c r="V92" s="213"/>
      <c r="W92" s="213"/>
      <c r="X92" s="224"/>
      <c r="Y92" s="224"/>
      <c r="Z92" s="224"/>
      <c r="AA92" s="224"/>
      <c r="AB92" s="224"/>
      <c r="AC92" s="224"/>
      <c r="AD92" s="224"/>
      <c r="AE92" s="224"/>
      <c r="AF92" s="224"/>
      <c r="AG92" s="224"/>
      <c r="AH92" s="224"/>
      <c r="AI92" s="224"/>
      <c r="AJ92" s="224"/>
      <c r="AK92" s="257"/>
      <c r="AL92" s="258"/>
      <c r="AM92" s="258"/>
      <c r="AN92" s="258"/>
      <c r="AO92" s="258"/>
      <c r="AP92" s="258"/>
      <c r="AQ92" s="258"/>
      <c r="AR92" s="258"/>
      <c r="AS92" s="258"/>
      <c r="AT92" s="258"/>
      <c r="AU92" s="258"/>
      <c r="AV92" s="258"/>
      <c r="AW92" s="258"/>
      <c r="AX92" s="258"/>
      <c r="AY92" s="258"/>
      <c r="AZ92" s="258"/>
      <c r="BA92" s="258"/>
      <c r="BB92" s="258"/>
      <c r="BC92" s="258"/>
      <c r="BD92" s="258"/>
      <c r="BE92" s="258"/>
      <c r="BF92" s="258"/>
      <c r="BG92" s="259"/>
      <c r="BH92" s="96"/>
      <c r="BI92" s="210"/>
      <c r="BJ92" s="210"/>
      <c r="BK92" s="210"/>
      <c r="BL92" s="210"/>
      <c r="BM92" s="210"/>
      <c r="BN92" s="210"/>
      <c r="BO92" s="210"/>
      <c r="BP92" s="210"/>
      <c r="BQ92" s="210"/>
      <c r="BR92" s="246" t="s">
        <v>200</v>
      </c>
      <c r="BS92" s="246"/>
      <c r="BT92" s="246"/>
      <c r="BU92" s="246"/>
      <c r="BV92" s="95"/>
      <c r="BW92" s="223"/>
      <c r="BX92" s="223"/>
      <c r="BY92" s="223"/>
      <c r="BZ92" s="223"/>
      <c r="CA92" s="223"/>
      <c r="CB92" s="223"/>
      <c r="CC92" s="223"/>
      <c r="CD92" s="223"/>
      <c r="CE92" s="223"/>
      <c r="CF92" s="223"/>
      <c r="CG92" s="223"/>
      <c r="CH92" s="223"/>
      <c r="CI92" s="223"/>
      <c r="CJ92" s="223"/>
      <c r="CK92" s="223"/>
      <c r="CL92" s="242"/>
      <c r="CM92" s="242"/>
      <c r="CN92" s="242"/>
      <c r="CO92" s="32"/>
      <c r="CP92" s="6"/>
      <c r="CQ92" s="6"/>
      <c r="CR92" s="6"/>
      <c r="CS92" s="10"/>
      <c r="CT92" s="6"/>
      <c r="CU92" s="10"/>
      <c r="CV92" s="10"/>
      <c r="CW92" s="16"/>
      <c r="CX92" s="16"/>
      <c r="CY92" s="5"/>
      <c r="CZ92" s="35"/>
      <c r="DA92" s="35"/>
      <c r="DB92" s="36"/>
      <c r="DC92" s="36"/>
      <c r="DD92" s="36"/>
      <c r="DE92" s="36"/>
      <c r="DI92" s="35"/>
      <c r="DJ92" s="35"/>
      <c r="DK92" s="44"/>
      <c r="DL92" s="35"/>
      <c r="DM92" s="35"/>
      <c r="DN92" s="41"/>
      <c r="DO92" s="41"/>
    </row>
    <row r="93" spans="5:119" ht="8.1" customHeight="1" x14ac:dyDescent="0.15">
      <c r="E93" s="227"/>
      <c r="F93" s="227"/>
      <c r="G93" s="220"/>
      <c r="H93" s="220"/>
      <c r="I93" s="220"/>
      <c r="J93" s="220"/>
      <c r="K93" s="220"/>
      <c r="L93" s="220"/>
      <c r="M93" s="213"/>
      <c r="N93" s="213"/>
      <c r="O93" s="213"/>
      <c r="P93" s="213"/>
      <c r="Q93" s="213"/>
      <c r="R93" s="213"/>
      <c r="S93" s="213"/>
      <c r="T93" s="213"/>
      <c r="U93" s="213"/>
      <c r="V93" s="213"/>
      <c r="W93" s="213"/>
      <c r="X93" s="224"/>
      <c r="Y93" s="224"/>
      <c r="Z93" s="224"/>
      <c r="AA93" s="224"/>
      <c r="AB93" s="224"/>
      <c r="AC93" s="224"/>
      <c r="AD93" s="224"/>
      <c r="AE93" s="224"/>
      <c r="AF93" s="224"/>
      <c r="AG93" s="224"/>
      <c r="AH93" s="224"/>
      <c r="AI93" s="224"/>
      <c r="AJ93" s="224"/>
      <c r="AK93" s="257"/>
      <c r="AL93" s="258"/>
      <c r="AM93" s="258"/>
      <c r="AN93" s="258"/>
      <c r="AO93" s="258"/>
      <c r="AP93" s="258"/>
      <c r="AQ93" s="258"/>
      <c r="AR93" s="258"/>
      <c r="AS93" s="258"/>
      <c r="AT93" s="258"/>
      <c r="AU93" s="258"/>
      <c r="AV93" s="258"/>
      <c r="AW93" s="258"/>
      <c r="AX93" s="258"/>
      <c r="AY93" s="258"/>
      <c r="AZ93" s="258"/>
      <c r="BA93" s="258"/>
      <c r="BB93" s="258"/>
      <c r="BC93" s="258"/>
      <c r="BD93" s="258"/>
      <c r="BE93" s="258"/>
      <c r="BF93" s="258"/>
      <c r="BG93" s="259"/>
      <c r="BH93" s="96"/>
      <c r="BI93" s="211"/>
      <c r="BJ93" s="211"/>
      <c r="BK93" s="211"/>
      <c r="BL93" s="211"/>
      <c r="BM93" s="211"/>
      <c r="BN93" s="211"/>
      <c r="BO93" s="211"/>
      <c r="BP93" s="211"/>
      <c r="BQ93" s="211"/>
      <c r="BR93" s="246"/>
      <c r="BS93" s="246"/>
      <c r="BT93" s="246"/>
      <c r="BU93" s="246"/>
      <c r="BV93" s="95"/>
      <c r="BW93" s="223"/>
      <c r="BX93" s="223"/>
      <c r="BY93" s="223"/>
      <c r="BZ93" s="223"/>
      <c r="CA93" s="223"/>
      <c r="CB93" s="223"/>
      <c r="CC93" s="223"/>
      <c r="CD93" s="223"/>
      <c r="CE93" s="223"/>
      <c r="CF93" s="223"/>
      <c r="CG93" s="223"/>
      <c r="CH93" s="223"/>
      <c r="CI93" s="223"/>
      <c r="CJ93" s="223"/>
      <c r="CK93" s="223"/>
      <c r="CL93" s="242"/>
      <c r="CM93" s="242"/>
      <c r="CN93" s="242"/>
      <c r="CO93" s="32"/>
      <c r="CP93" s="6"/>
      <c r="CQ93" s="6"/>
      <c r="CR93" s="6"/>
      <c r="CS93" s="10"/>
      <c r="CT93" s="6"/>
      <c r="CU93" s="10"/>
      <c r="CV93" s="10"/>
      <c r="CW93" s="16"/>
      <c r="CX93" s="16"/>
      <c r="CY93" s="5"/>
      <c r="CZ93" s="35"/>
      <c r="DA93" s="35"/>
      <c r="DB93" s="36"/>
      <c r="DC93" s="36"/>
      <c r="DD93" s="36"/>
      <c r="DE93" s="36"/>
      <c r="DI93" s="35"/>
      <c r="DJ93" s="35"/>
      <c r="DK93" s="44"/>
      <c r="DL93" s="35"/>
      <c r="DM93" s="35"/>
      <c r="DN93" s="41"/>
      <c r="DO93" s="41"/>
    </row>
    <row r="94" spans="5:119" ht="8.1" customHeight="1" x14ac:dyDescent="0.15">
      <c r="E94" s="227"/>
      <c r="F94" s="227"/>
      <c r="G94" s="220"/>
      <c r="H94" s="220"/>
      <c r="I94" s="220"/>
      <c r="J94" s="220"/>
      <c r="K94" s="220"/>
      <c r="L94" s="220"/>
      <c r="M94" s="213"/>
      <c r="N94" s="213"/>
      <c r="O94" s="213"/>
      <c r="P94" s="213"/>
      <c r="Q94" s="213"/>
      <c r="R94" s="213"/>
      <c r="S94" s="213"/>
      <c r="T94" s="213"/>
      <c r="U94" s="213"/>
      <c r="V94" s="213"/>
      <c r="W94" s="213"/>
      <c r="X94" s="224"/>
      <c r="Y94" s="224"/>
      <c r="Z94" s="224"/>
      <c r="AA94" s="224"/>
      <c r="AB94" s="224"/>
      <c r="AC94" s="224"/>
      <c r="AD94" s="224"/>
      <c r="AE94" s="224"/>
      <c r="AF94" s="224"/>
      <c r="AG94" s="224"/>
      <c r="AH94" s="224"/>
      <c r="AI94" s="224"/>
      <c r="AJ94" s="224"/>
      <c r="AK94" s="260"/>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2"/>
      <c r="BH94" s="98"/>
      <c r="BI94" s="99"/>
      <c r="BJ94" s="99"/>
      <c r="BK94" s="99"/>
      <c r="BL94" s="99"/>
      <c r="BM94" s="99"/>
      <c r="BN94" s="99"/>
      <c r="BO94" s="99"/>
      <c r="BP94" s="99"/>
      <c r="BQ94" s="99"/>
      <c r="BR94" s="99"/>
      <c r="BS94" s="99"/>
      <c r="BT94" s="99"/>
      <c r="BU94" s="99"/>
      <c r="BV94" s="100"/>
      <c r="BW94" s="223"/>
      <c r="BX94" s="223"/>
      <c r="BY94" s="223"/>
      <c r="BZ94" s="223"/>
      <c r="CA94" s="223"/>
      <c r="CB94" s="223"/>
      <c r="CC94" s="223"/>
      <c r="CD94" s="223"/>
      <c r="CE94" s="223"/>
      <c r="CF94" s="223"/>
      <c r="CG94" s="223"/>
      <c r="CH94" s="223"/>
      <c r="CI94" s="223"/>
      <c r="CJ94" s="223"/>
      <c r="CK94" s="223"/>
      <c r="CL94" s="242"/>
      <c r="CM94" s="242"/>
      <c r="CN94" s="242"/>
      <c r="CO94" s="32"/>
      <c r="CP94" s="10"/>
      <c r="CQ94" s="6"/>
      <c r="CR94" s="6"/>
      <c r="CS94" s="10"/>
      <c r="CT94" s="6"/>
      <c r="CU94" s="10"/>
      <c r="CV94" s="10"/>
      <c r="CW94" s="16"/>
      <c r="CX94" s="16"/>
      <c r="CY94" s="5"/>
      <c r="CZ94" s="35"/>
      <c r="DA94" s="35"/>
      <c r="DB94" s="36"/>
      <c r="DC94" s="36"/>
      <c r="DD94" s="36"/>
      <c r="DE94" s="36"/>
      <c r="DI94" s="35"/>
      <c r="DJ94" s="35"/>
      <c r="DK94" s="44"/>
      <c r="DL94" s="35"/>
      <c r="DM94" s="35"/>
      <c r="DN94" s="41"/>
      <c r="DO94" s="41"/>
    </row>
    <row r="95" spans="5:119" ht="8.1" customHeight="1" x14ac:dyDescent="0.15">
      <c r="E95" s="227" t="s">
        <v>188</v>
      </c>
      <c r="F95" s="227"/>
      <c r="G95" s="220" t="s">
        <v>128</v>
      </c>
      <c r="H95" s="220"/>
      <c r="I95" s="220"/>
      <c r="J95" s="220"/>
      <c r="K95" s="220"/>
      <c r="L95" s="220"/>
      <c r="M95" s="266" t="s">
        <v>216</v>
      </c>
      <c r="N95" s="266"/>
      <c r="O95" s="266"/>
      <c r="P95" s="266"/>
      <c r="Q95" s="266"/>
      <c r="R95" s="266"/>
      <c r="S95" s="266"/>
      <c r="T95" s="266"/>
      <c r="U95" s="266"/>
      <c r="V95" s="266"/>
      <c r="W95" s="266"/>
      <c r="X95" s="224" t="s">
        <v>61</v>
      </c>
      <c r="Y95" s="224"/>
      <c r="Z95" s="224"/>
      <c r="AA95" s="224"/>
      <c r="AB95" s="224"/>
      <c r="AC95" s="224"/>
      <c r="AD95" s="224"/>
      <c r="AE95" s="224"/>
      <c r="AF95" s="224"/>
      <c r="AG95" s="224"/>
      <c r="AH95" s="224"/>
      <c r="AI95" s="224"/>
      <c r="AJ95" s="224"/>
      <c r="AK95" s="254" t="s">
        <v>224</v>
      </c>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6"/>
      <c r="BH95" s="348"/>
      <c r="BI95" s="349"/>
      <c r="BJ95" s="349"/>
      <c r="BK95" s="349"/>
      <c r="BL95" s="349"/>
      <c r="BM95" s="349"/>
      <c r="BN95" s="349"/>
      <c r="BO95" s="349"/>
      <c r="BP95" s="349"/>
      <c r="BQ95" s="349"/>
      <c r="BR95" s="349"/>
      <c r="BS95" s="349"/>
      <c r="BT95" s="349"/>
      <c r="BU95" s="349"/>
      <c r="BV95" s="350"/>
      <c r="BW95" s="221" t="str">
        <f>IF(BH95="検査対象外項目","ー","")</f>
        <v/>
      </c>
      <c r="BX95" s="221"/>
      <c r="BY95" s="221"/>
      <c r="BZ95" s="221"/>
      <c r="CA95" s="221"/>
      <c r="CB95" s="208" t="s">
        <v>25</v>
      </c>
      <c r="CC95" s="208"/>
      <c r="CD95" s="208"/>
      <c r="CE95" s="208"/>
      <c r="CF95" s="208"/>
      <c r="CG95" s="221" t="str">
        <f>IF(BH95="検査対象外項目","ー","")</f>
        <v/>
      </c>
      <c r="CH95" s="221"/>
      <c r="CI95" s="221"/>
      <c r="CJ95" s="221"/>
      <c r="CK95" s="221"/>
      <c r="CL95" s="242" t="s">
        <v>293</v>
      </c>
      <c r="CM95" s="242"/>
      <c r="CN95" s="242"/>
      <c r="CO95" s="32"/>
      <c r="CP95" s="10"/>
      <c r="CQ95" s="10"/>
      <c r="CR95" s="6"/>
      <c r="CS95" s="10"/>
      <c r="CT95" s="6"/>
      <c r="CU95" s="10"/>
      <c r="CV95" s="10"/>
      <c r="CW95" s="16"/>
      <c r="CX95" s="16"/>
      <c r="CY95" s="5"/>
      <c r="CZ95" s="35"/>
      <c r="DA95" s="35"/>
      <c r="DB95" s="36"/>
      <c r="DC95" s="36"/>
      <c r="DD95" s="36"/>
      <c r="DE95" s="36"/>
    </row>
    <row r="96" spans="5:119" ht="8.1" customHeight="1" x14ac:dyDescent="0.15">
      <c r="E96" s="227"/>
      <c r="F96" s="227"/>
      <c r="G96" s="220"/>
      <c r="H96" s="220"/>
      <c r="I96" s="220"/>
      <c r="J96" s="220"/>
      <c r="K96" s="220"/>
      <c r="L96" s="220"/>
      <c r="M96" s="266"/>
      <c r="N96" s="266"/>
      <c r="O96" s="266"/>
      <c r="P96" s="266"/>
      <c r="Q96" s="266"/>
      <c r="R96" s="266"/>
      <c r="S96" s="266"/>
      <c r="T96" s="266"/>
      <c r="U96" s="266"/>
      <c r="V96" s="266"/>
      <c r="W96" s="266"/>
      <c r="X96" s="224"/>
      <c r="Y96" s="224"/>
      <c r="Z96" s="224"/>
      <c r="AA96" s="224"/>
      <c r="AB96" s="224"/>
      <c r="AC96" s="224"/>
      <c r="AD96" s="224"/>
      <c r="AE96" s="224"/>
      <c r="AF96" s="224"/>
      <c r="AG96" s="224"/>
      <c r="AH96" s="224"/>
      <c r="AI96" s="224"/>
      <c r="AJ96" s="224"/>
      <c r="AK96" s="257"/>
      <c r="AL96" s="258"/>
      <c r="AM96" s="258"/>
      <c r="AN96" s="258"/>
      <c r="AO96" s="258"/>
      <c r="AP96" s="258"/>
      <c r="AQ96" s="258"/>
      <c r="AR96" s="258"/>
      <c r="AS96" s="258"/>
      <c r="AT96" s="258"/>
      <c r="AU96" s="258"/>
      <c r="AV96" s="258"/>
      <c r="AW96" s="258"/>
      <c r="AX96" s="258"/>
      <c r="AY96" s="258"/>
      <c r="AZ96" s="258"/>
      <c r="BA96" s="258"/>
      <c r="BB96" s="258"/>
      <c r="BC96" s="258"/>
      <c r="BD96" s="258"/>
      <c r="BE96" s="258"/>
      <c r="BF96" s="258"/>
      <c r="BG96" s="259"/>
      <c r="BH96" s="351"/>
      <c r="BI96" s="293"/>
      <c r="BJ96" s="293"/>
      <c r="BK96" s="293"/>
      <c r="BL96" s="293"/>
      <c r="BM96" s="293"/>
      <c r="BN96" s="293"/>
      <c r="BO96" s="293"/>
      <c r="BP96" s="293"/>
      <c r="BQ96" s="293"/>
      <c r="BR96" s="293"/>
      <c r="BS96" s="293"/>
      <c r="BT96" s="293"/>
      <c r="BU96" s="293"/>
      <c r="BV96" s="352"/>
      <c r="BW96" s="221"/>
      <c r="BX96" s="221"/>
      <c r="BY96" s="221"/>
      <c r="BZ96" s="221"/>
      <c r="CA96" s="221"/>
      <c r="CB96" s="208"/>
      <c r="CC96" s="208"/>
      <c r="CD96" s="208"/>
      <c r="CE96" s="208"/>
      <c r="CF96" s="208"/>
      <c r="CG96" s="221"/>
      <c r="CH96" s="221"/>
      <c r="CI96" s="221"/>
      <c r="CJ96" s="221"/>
      <c r="CK96" s="221"/>
      <c r="CL96" s="242"/>
      <c r="CM96" s="242"/>
      <c r="CN96" s="242"/>
      <c r="CO96" s="32"/>
      <c r="CP96" s="10"/>
      <c r="CQ96" s="16"/>
      <c r="CR96" s="6"/>
      <c r="CS96" s="10"/>
      <c r="CT96" s="6"/>
      <c r="CU96" s="10"/>
      <c r="CV96" s="10"/>
      <c r="CW96" s="16"/>
      <c r="CX96" s="16"/>
      <c r="CY96" s="5"/>
      <c r="CZ96" s="35"/>
      <c r="DA96" s="35"/>
      <c r="DB96" s="36"/>
      <c r="DC96" s="36"/>
      <c r="DD96" s="36"/>
      <c r="DE96" s="36"/>
    </row>
    <row r="97" spans="3:119" ht="8.1" customHeight="1" x14ac:dyDescent="0.15">
      <c r="C97" s="26"/>
      <c r="D97" s="26"/>
      <c r="E97" s="227"/>
      <c r="F97" s="227"/>
      <c r="G97" s="220"/>
      <c r="H97" s="220"/>
      <c r="I97" s="220"/>
      <c r="J97" s="220"/>
      <c r="K97" s="220"/>
      <c r="L97" s="220"/>
      <c r="M97" s="266"/>
      <c r="N97" s="266"/>
      <c r="O97" s="266"/>
      <c r="P97" s="266"/>
      <c r="Q97" s="266"/>
      <c r="R97" s="266"/>
      <c r="S97" s="266"/>
      <c r="T97" s="266"/>
      <c r="U97" s="266"/>
      <c r="V97" s="266"/>
      <c r="W97" s="266"/>
      <c r="X97" s="224"/>
      <c r="Y97" s="224"/>
      <c r="Z97" s="224"/>
      <c r="AA97" s="224"/>
      <c r="AB97" s="224"/>
      <c r="AC97" s="224"/>
      <c r="AD97" s="224"/>
      <c r="AE97" s="224"/>
      <c r="AF97" s="224"/>
      <c r="AG97" s="224"/>
      <c r="AH97" s="224"/>
      <c r="AI97" s="224"/>
      <c r="AJ97" s="224"/>
      <c r="AK97" s="257"/>
      <c r="AL97" s="258"/>
      <c r="AM97" s="258"/>
      <c r="AN97" s="258"/>
      <c r="AO97" s="258"/>
      <c r="AP97" s="258"/>
      <c r="AQ97" s="258"/>
      <c r="AR97" s="258"/>
      <c r="AS97" s="258"/>
      <c r="AT97" s="258"/>
      <c r="AU97" s="258"/>
      <c r="AV97" s="258"/>
      <c r="AW97" s="258"/>
      <c r="AX97" s="258"/>
      <c r="AY97" s="258"/>
      <c r="AZ97" s="258"/>
      <c r="BA97" s="258"/>
      <c r="BB97" s="258"/>
      <c r="BC97" s="258"/>
      <c r="BD97" s="258"/>
      <c r="BE97" s="258"/>
      <c r="BF97" s="258"/>
      <c r="BG97" s="259"/>
      <c r="BH97" s="351"/>
      <c r="BI97" s="293"/>
      <c r="BJ97" s="293"/>
      <c r="BK97" s="293"/>
      <c r="BL97" s="293"/>
      <c r="BM97" s="293"/>
      <c r="BN97" s="293"/>
      <c r="BO97" s="293"/>
      <c r="BP97" s="293"/>
      <c r="BQ97" s="293"/>
      <c r="BR97" s="293"/>
      <c r="BS97" s="293"/>
      <c r="BT97" s="293"/>
      <c r="BU97" s="293"/>
      <c r="BV97" s="352"/>
      <c r="BW97" s="221"/>
      <c r="BX97" s="221"/>
      <c r="BY97" s="221"/>
      <c r="BZ97" s="221"/>
      <c r="CA97" s="221"/>
      <c r="CB97" s="208"/>
      <c r="CC97" s="208"/>
      <c r="CD97" s="208"/>
      <c r="CE97" s="208"/>
      <c r="CF97" s="208"/>
      <c r="CG97" s="221"/>
      <c r="CH97" s="221"/>
      <c r="CI97" s="221"/>
      <c r="CJ97" s="221"/>
      <c r="CK97" s="221"/>
      <c r="CL97" s="242"/>
      <c r="CM97" s="242"/>
      <c r="CN97" s="242"/>
      <c r="CO97" s="32"/>
      <c r="CP97" s="10"/>
      <c r="CQ97" s="10"/>
      <c r="CR97" s="6"/>
      <c r="CS97" s="10"/>
      <c r="CT97" s="6"/>
      <c r="CU97" s="10"/>
      <c r="CV97" s="10"/>
      <c r="CW97" s="16"/>
      <c r="CX97" s="16"/>
      <c r="CY97" s="5"/>
      <c r="CZ97" s="35"/>
      <c r="DA97" s="35"/>
      <c r="DB97" s="36"/>
      <c r="DC97" s="36"/>
      <c r="DD97" s="36"/>
      <c r="DE97" s="36"/>
    </row>
    <row r="98" spans="3:119" ht="8.1" customHeight="1" x14ac:dyDescent="0.15">
      <c r="C98" s="26"/>
      <c r="D98" s="26"/>
      <c r="E98" s="227"/>
      <c r="F98" s="227"/>
      <c r="G98" s="220"/>
      <c r="H98" s="220"/>
      <c r="I98" s="220"/>
      <c r="J98" s="220"/>
      <c r="K98" s="220"/>
      <c r="L98" s="220"/>
      <c r="M98" s="266"/>
      <c r="N98" s="266"/>
      <c r="O98" s="266"/>
      <c r="P98" s="266"/>
      <c r="Q98" s="266"/>
      <c r="R98" s="266"/>
      <c r="S98" s="266"/>
      <c r="T98" s="266"/>
      <c r="U98" s="266"/>
      <c r="V98" s="266"/>
      <c r="W98" s="266"/>
      <c r="X98" s="224"/>
      <c r="Y98" s="224"/>
      <c r="Z98" s="224"/>
      <c r="AA98" s="224"/>
      <c r="AB98" s="224"/>
      <c r="AC98" s="224"/>
      <c r="AD98" s="224"/>
      <c r="AE98" s="224"/>
      <c r="AF98" s="224"/>
      <c r="AG98" s="224"/>
      <c r="AH98" s="224"/>
      <c r="AI98" s="224"/>
      <c r="AJ98" s="224"/>
      <c r="AK98" s="260"/>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2"/>
      <c r="BH98" s="351"/>
      <c r="BI98" s="293"/>
      <c r="BJ98" s="293"/>
      <c r="BK98" s="293"/>
      <c r="BL98" s="293"/>
      <c r="BM98" s="293"/>
      <c r="BN98" s="293"/>
      <c r="BO98" s="293"/>
      <c r="BP98" s="293"/>
      <c r="BQ98" s="293"/>
      <c r="BR98" s="293"/>
      <c r="BS98" s="293"/>
      <c r="BT98" s="293"/>
      <c r="BU98" s="293"/>
      <c r="BV98" s="352"/>
      <c r="BW98" s="221"/>
      <c r="BX98" s="221"/>
      <c r="BY98" s="221"/>
      <c r="BZ98" s="221"/>
      <c r="CA98" s="221"/>
      <c r="CB98" s="208"/>
      <c r="CC98" s="208"/>
      <c r="CD98" s="208"/>
      <c r="CE98" s="208"/>
      <c r="CF98" s="208"/>
      <c r="CG98" s="221"/>
      <c r="CH98" s="221"/>
      <c r="CI98" s="221"/>
      <c r="CJ98" s="221"/>
      <c r="CK98" s="221"/>
      <c r="CL98" s="242"/>
      <c r="CM98" s="242"/>
      <c r="CN98" s="242"/>
      <c r="CO98" s="32"/>
      <c r="CP98" s="10"/>
      <c r="CQ98" s="10"/>
      <c r="CR98" s="10"/>
      <c r="CS98" s="6"/>
      <c r="CT98" s="10"/>
      <c r="CU98" s="10"/>
      <c r="CV98" s="6"/>
      <c r="CW98" s="6"/>
      <c r="CX98" s="6"/>
      <c r="CY98" s="5"/>
      <c r="CZ98" s="35"/>
      <c r="DA98" s="35"/>
      <c r="DB98" s="36"/>
      <c r="DC98" s="36"/>
      <c r="DD98" s="36"/>
      <c r="DE98" s="36"/>
    </row>
    <row r="99" spans="3:119" ht="8.1" customHeight="1" x14ac:dyDescent="0.15">
      <c r="E99" s="227"/>
      <c r="F99" s="227"/>
      <c r="G99" s="220"/>
      <c r="H99" s="220"/>
      <c r="I99" s="220"/>
      <c r="J99" s="220"/>
      <c r="K99" s="220"/>
      <c r="L99" s="220"/>
      <c r="M99" s="266"/>
      <c r="N99" s="266"/>
      <c r="O99" s="266"/>
      <c r="P99" s="266"/>
      <c r="Q99" s="266"/>
      <c r="R99" s="266"/>
      <c r="S99" s="266"/>
      <c r="T99" s="266"/>
      <c r="U99" s="266"/>
      <c r="V99" s="266"/>
      <c r="W99" s="266"/>
      <c r="X99" s="224"/>
      <c r="Y99" s="224"/>
      <c r="Z99" s="224"/>
      <c r="AA99" s="224"/>
      <c r="AB99" s="224"/>
      <c r="AC99" s="224"/>
      <c r="AD99" s="224"/>
      <c r="AE99" s="224"/>
      <c r="AF99" s="224"/>
      <c r="AG99" s="224"/>
      <c r="AH99" s="224"/>
      <c r="AI99" s="224"/>
      <c r="AJ99" s="224"/>
      <c r="AK99" s="254" t="s">
        <v>225</v>
      </c>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6"/>
      <c r="BH99" s="351"/>
      <c r="BI99" s="293"/>
      <c r="BJ99" s="293"/>
      <c r="BK99" s="293"/>
      <c r="BL99" s="293"/>
      <c r="BM99" s="293"/>
      <c r="BN99" s="293"/>
      <c r="BO99" s="293"/>
      <c r="BP99" s="293"/>
      <c r="BQ99" s="293"/>
      <c r="BR99" s="293"/>
      <c r="BS99" s="293"/>
      <c r="BT99" s="293"/>
      <c r="BU99" s="293"/>
      <c r="BV99" s="352"/>
      <c r="BW99" s="221" t="str">
        <f>IF(BH95="検査対象外項目","ー","")</f>
        <v/>
      </c>
      <c r="BX99" s="221"/>
      <c r="BY99" s="221"/>
      <c r="BZ99" s="221"/>
      <c r="CA99" s="221"/>
      <c r="CB99" s="208" t="s">
        <v>59</v>
      </c>
      <c r="CC99" s="208"/>
      <c r="CD99" s="208"/>
      <c r="CE99" s="208"/>
      <c r="CF99" s="208"/>
      <c r="CG99" s="221" t="str">
        <f>IF(BH95="検査対象外項目","ー","")</f>
        <v/>
      </c>
      <c r="CH99" s="221"/>
      <c r="CI99" s="221"/>
      <c r="CJ99" s="221"/>
      <c r="CK99" s="221"/>
      <c r="CL99" s="242" t="s">
        <v>293</v>
      </c>
      <c r="CM99" s="242"/>
      <c r="CN99" s="242"/>
      <c r="CO99" s="28"/>
      <c r="CP99" s="10"/>
      <c r="CQ99" s="10"/>
      <c r="CR99" s="6"/>
      <c r="CS99" s="10"/>
      <c r="CT99" s="6"/>
      <c r="CU99" s="10"/>
      <c r="CV99" s="10"/>
      <c r="CW99" s="16"/>
      <c r="CX99" s="16"/>
      <c r="CY99" s="2"/>
      <c r="CZ99" s="36"/>
      <c r="DA99" s="36"/>
      <c r="DB99" s="36"/>
      <c r="DC99" s="36"/>
      <c r="DD99" s="36"/>
      <c r="DE99" s="36"/>
    </row>
    <row r="100" spans="3:119" ht="8.1" customHeight="1" x14ac:dyDescent="0.15">
      <c r="E100" s="227"/>
      <c r="F100" s="227"/>
      <c r="G100" s="220"/>
      <c r="H100" s="220"/>
      <c r="I100" s="220"/>
      <c r="J100" s="220"/>
      <c r="K100" s="220"/>
      <c r="L100" s="220"/>
      <c r="M100" s="266"/>
      <c r="N100" s="266"/>
      <c r="O100" s="266"/>
      <c r="P100" s="266"/>
      <c r="Q100" s="266"/>
      <c r="R100" s="266"/>
      <c r="S100" s="266"/>
      <c r="T100" s="266"/>
      <c r="U100" s="266"/>
      <c r="V100" s="266"/>
      <c r="W100" s="266"/>
      <c r="X100" s="224"/>
      <c r="Y100" s="224"/>
      <c r="Z100" s="224"/>
      <c r="AA100" s="224"/>
      <c r="AB100" s="224"/>
      <c r="AC100" s="224"/>
      <c r="AD100" s="224"/>
      <c r="AE100" s="224"/>
      <c r="AF100" s="224"/>
      <c r="AG100" s="224"/>
      <c r="AH100" s="224"/>
      <c r="AI100" s="224"/>
      <c r="AJ100" s="224"/>
      <c r="AK100" s="257"/>
      <c r="AL100" s="258"/>
      <c r="AM100" s="258"/>
      <c r="AN100" s="258"/>
      <c r="AO100" s="258"/>
      <c r="AP100" s="258"/>
      <c r="AQ100" s="258"/>
      <c r="AR100" s="258"/>
      <c r="AS100" s="258"/>
      <c r="AT100" s="258"/>
      <c r="AU100" s="258"/>
      <c r="AV100" s="258"/>
      <c r="AW100" s="258"/>
      <c r="AX100" s="258"/>
      <c r="AY100" s="258"/>
      <c r="AZ100" s="258"/>
      <c r="BA100" s="258"/>
      <c r="BB100" s="258"/>
      <c r="BC100" s="258"/>
      <c r="BD100" s="258"/>
      <c r="BE100" s="258"/>
      <c r="BF100" s="258"/>
      <c r="BG100" s="259"/>
      <c r="BH100" s="351"/>
      <c r="BI100" s="293"/>
      <c r="BJ100" s="293"/>
      <c r="BK100" s="293"/>
      <c r="BL100" s="293"/>
      <c r="BM100" s="293"/>
      <c r="BN100" s="293"/>
      <c r="BO100" s="293"/>
      <c r="BP100" s="293"/>
      <c r="BQ100" s="293"/>
      <c r="BR100" s="293"/>
      <c r="BS100" s="293"/>
      <c r="BT100" s="293"/>
      <c r="BU100" s="293"/>
      <c r="BV100" s="352"/>
      <c r="BW100" s="221"/>
      <c r="BX100" s="221"/>
      <c r="BY100" s="221"/>
      <c r="BZ100" s="221"/>
      <c r="CA100" s="221"/>
      <c r="CB100" s="208"/>
      <c r="CC100" s="208"/>
      <c r="CD100" s="208"/>
      <c r="CE100" s="208"/>
      <c r="CF100" s="208"/>
      <c r="CG100" s="221"/>
      <c r="CH100" s="221"/>
      <c r="CI100" s="221"/>
      <c r="CJ100" s="221"/>
      <c r="CK100" s="221"/>
      <c r="CL100" s="242"/>
      <c r="CM100" s="242"/>
      <c r="CN100" s="242"/>
      <c r="CO100" s="32"/>
      <c r="CP100" s="10"/>
      <c r="CQ100" s="10"/>
      <c r="CR100" s="10"/>
      <c r="CS100" s="10"/>
      <c r="CT100" s="10"/>
      <c r="CU100" s="10"/>
      <c r="CV100" s="10"/>
      <c r="CW100" s="16"/>
      <c r="CX100" s="16"/>
      <c r="CY100" s="5"/>
      <c r="CZ100" s="35"/>
      <c r="DA100" s="35"/>
      <c r="DB100" s="36"/>
      <c r="DC100" s="36"/>
      <c r="DD100" s="36"/>
      <c r="DE100" s="36"/>
    </row>
    <row r="101" spans="3:119" ht="8.1" customHeight="1" x14ac:dyDescent="0.15">
      <c r="E101" s="227"/>
      <c r="F101" s="227"/>
      <c r="G101" s="220"/>
      <c r="H101" s="220"/>
      <c r="I101" s="220"/>
      <c r="J101" s="220"/>
      <c r="K101" s="220"/>
      <c r="L101" s="220"/>
      <c r="M101" s="266"/>
      <c r="N101" s="266"/>
      <c r="O101" s="266"/>
      <c r="P101" s="266"/>
      <c r="Q101" s="266"/>
      <c r="R101" s="266"/>
      <c r="S101" s="266"/>
      <c r="T101" s="266"/>
      <c r="U101" s="266"/>
      <c r="V101" s="266"/>
      <c r="W101" s="266"/>
      <c r="X101" s="224"/>
      <c r="Y101" s="224"/>
      <c r="Z101" s="224"/>
      <c r="AA101" s="224"/>
      <c r="AB101" s="224"/>
      <c r="AC101" s="224"/>
      <c r="AD101" s="224"/>
      <c r="AE101" s="224"/>
      <c r="AF101" s="224"/>
      <c r="AG101" s="224"/>
      <c r="AH101" s="224"/>
      <c r="AI101" s="224"/>
      <c r="AJ101" s="224"/>
      <c r="AK101" s="257"/>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9"/>
      <c r="BH101" s="351"/>
      <c r="BI101" s="293"/>
      <c r="BJ101" s="293"/>
      <c r="BK101" s="293"/>
      <c r="BL101" s="293"/>
      <c r="BM101" s="293"/>
      <c r="BN101" s="293"/>
      <c r="BO101" s="293"/>
      <c r="BP101" s="293"/>
      <c r="BQ101" s="293"/>
      <c r="BR101" s="293"/>
      <c r="BS101" s="293"/>
      <c r="BT101" s="293"/>
      <c r="BU101" s="293"/>
      <c r="BV101" s="352"/>
      <c r="BW101" s="221"/>
      <c r="BX101" s="221"/>
      <c r="BY101" s="221"/>
      <c r="BZ101" s="221"/>
      <c r="CA101" s="221"/>
      <c r="CB101" s="208"/>
      <c r="CC101" s="208"/>
      <c r="CD101" s="208"/>
      <c r="CE101" s="208"/>
      <c r="CF101" s="208"/>
      <c r="CG101" s="221"/>
      <c r="CH101" s="221"/>
      <c r="CI101" s="221"/>
      <c r="CJ101" s="221"/>
      <c r="CK101" s="221"/>
      <c r="CL101" s="242"/>
      <c r="CM101" s="242"/>
      <c r="CN101" s="242"/>
      <c r="CO101" s="28"/>
      <c r="CP101" s="10"/>
      <c r="CQ101" s="10"/>
      <c r="CR101" s="10"/>
      <c r="CS101" s="10"/>
      <c r="CT101" s="10"/>
      <c r="CU101" s="10"/>
      <c r="CV101" s="10"/>
      <c r="CW101" s="16"/>
      <c r="CX101" s="16"/>
      <c r="CY101" s="2"/>
      <c r="CZ101" s="36"/>
      <c r="DA101" s="36"/>
      <c r="DB101" s="36"/>
      <c r="DC101" s="36"/>
      <c r="DD101" s="36"/>
      <c r="DE101" s="36"/>
    </row>
    <row r="102" spans="3:119" ht="8.1" customHeight="1" x14ac:dyDescent="0.15">
      <c r="E102" s="227"/>
      <c r="F102" s="227"/>
      <c r="G102" s="220"/>
      <c r="H102" s="220"/>
      <c r="I102" s="220"/>
      <c r="J102" s="220"/>
      <c r="K102" s="220"/>
      <c r="L102" s="220"/>
      <c r="M102" s="266"/>
      <c r="N102" s="266"/>
      <c r="O102" s="266"/>
      <c r="P102" s="266"/>
      <c r="Q102" s="266"/>
      <c r="R102" s="266"/>
      <c r="S102" s="266"/>
      <c r="T102" s="266"/>
      <c r="U102" s="266"/>
      <c r="V102" s="266"/>
      <c r="W102" s="266"/>
      <c r="X102" s="224"/>
      <c r="Y102" s="224"/>
      <c r="Z102" s="224"/>
      <c r="AA102" s="224"/>
      <c r="AB102" s="224"/>
      <c r="AC102" s="224"/>
      <c r="AD102" s="224"/>
      <c r="AE102" s="224"/>
      <c r="AF102" s="224"/>
      <c r="AG102" s="224"/>
      <c r="AH102" s="224"/>
      <c r="AI102" s="224"/>
      <c r="AJ102" s="224"/>
      <c r="AK102" s="260"/>
      <c r="AL102" s="261"/>
      <c r="AM102" s="261"/>
      <c r="AN102" s="261"/>
      <c r="AO102" s="261"/>
      <c r="AP102" s="261"/>
      <c r="AQ102" s="261"/>
      <c r="AR102" s="261"/>
      <c r="AS102" s="261"/>
      <c r="AT102" s="261"/>
      <c r="AU102" s="261"/>
      <c r="AV102" s="261"/>
      <c r="AW102" s="261"/>
      <c r="AX102" s="261"/>
      <c r="AY102" s="261"/>
      <c r="AZ102" s="261"/>
      <c r="BA102" s="261"/>
      <c r="BB102" s="261"/>
      <c r="BC102" s="261"/>
      <c r="BD102" s="261"/>
      <c r="BE102" s="261"/>
      <c r="BF102" s="261"/>
      <c r="BG102" s="262"/>
      <c r="BH102" s="353"/>
      <c r="BI102" s="294"/>
      <c r="BJ102" s="294"/>
      <c r="BK102" s="294"/>
      <c r="BL102" s="294"/>
      <c r="BM102" s="294"/>
      <c r="BN102" s="294"/>
      <c r="BO102" s="294"/>
      <c r="BP102" s="294"/>
      <c r="BQ102" s="294"/>
      <c r="BR102" s="294"/>
      <c r="BS102" s="294"/>
      <c r="BT102" s="294"/>
      <c r="BU102" s="294"/>
      <c r="BV102" s="354"/>
      <c r="BW102" s="221"/>
      <c r="BX102" s="221"/>
      <c r="BY102" s="221"/>
      <c r="BZ102" s="221"/>
      <c r="CA102" s="221"/>
      <c r="CB102" s="208"/>
      <c r="CC102" s="208"/>
      <c r="CD102" s="208"/>
      <c r="CE102" s="208"/>
      <c r="CF102" s="208"/>
      <c r="CG102" s="221"/>
      <c r="CH102" s="221"/>
      <c r="CI102" s="221"/>
      <c r="CJ102" s="221"/>
      <c r="CK102" s="221"/>
      <c r="CL102" s="242"/>
      <c r="CM102" s="242"/>
      <c r="CN102" s="242"/>
      <c r="CO102" s="28"/>
      <c r="CP102" s="10"/>
      <c r="CQ102" s="6"/>
      <c r="CR102" s="10"/>
      <c r="CS102" s="10"/>
      <c r="CT102" s="10"/>
      <c r="CU102" s="10"/>
      <c r="CV102" s="10"/>
      <c r="CW102" s="16"/>
      <c r="CX102" s="16"/>
      <c r="CY102" s="2"/>
      <c r="CZ102" s="36"/>
      <c r="DA102" s="36"/>
      <c r="DB102" s="36"/>
      <c r="DC102" s="36"/>
      <c r="DD102" s="36"/>
      <c r="DE102" s="36"/>
    </row>
    <row r="103" spans="3:119" ht="8.1" customHeight="1" x14ac:dyDescent="0.15">
      <c r="E103" s="227" t="s">
        <v>189</v>
      </c>
      <c r="F103" s="227"/>
      <c r="G103" s="220" t="s">
        <v>229</v>
      </c>
      <c r="H103" s="220"/>
      <c r="I103" s="220"/>
      <c r="J103" s="220"/>
      <c r="K103" s="220"/>
      <c r="L103" s="220"/>
      <c r="M103" s="224" t="s">
        <v>217</v>
      </c>
      <c r="N103" s="224"/>
      <c r="O103" s="224"/>
      <c r="P103" s="224"/>
      <c r="Q103" s="224"/>
      <c r="R103" s="224"/>
      <c r="S103" s="224"/>
      <c r="T103" s="224"/>
      <c r="U103" s="224"/>
      <c r="V103" s="224"/>
      <c r="W103" s="224"/>
      <c r="X103" s="224" t="s">
        <v>221</v>
      </c>
      <c r="Y103" s="224"/>
      <c r="Z103" s="224"/>
      <c r="AA103" s="224"/>
      <c r="AB103" s="224"/>
      <c r="AC103" s="224"/>
      <c r="AD103" s="224"/>
      <c r="AE103" s="224"/>
      <c r="AF103" s="224"/>
      <c r="AG103" s="224"/>
      <c r="AH103" s="224"/>
      <c r="AI103" s="224"/>
      <c r="AJ103" s="224"/>
      <c r="AK103" s="254" t="s">
        <v>292</v>
      </c>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6"/>
      <c r="BH103" s="332" t="s">
        <v>70</v>
      </c>
      <c r="BI103" s="333"/>
      <c r="BJ103" s="333"/>
      <c r="BK103" s="333"/>
      <c r="BL103" s="333"/>
      <c r="BM103" s="333"/>
      <c r="BN103" s="166"/>
      <c r="BO103" s="166"/>
      <c r="BP103" s="166"/>
      <c r="BQ103" s="166"/>
      <c r="BR103" s="166"/>
      <c r="BS103" s="166"/>
      <c r="BT103" s="166"/>
      <c r="BU103" s="166"/>
      <c r="BV103" s="172"/>
      <c r="BW103" s="223" t="str">
        <f>IF(BJ105="","",IF(BJ105&lt;=20,"〇",""))</f>
        <v/>
      </c>
      <c r="BX103" s="223"/>
      <c r="BY103" s="223"/>
      <c r="BZ103" s="223"/>
      <c r="CA103" s="223"/>
      <c r="CB103" s="208" t="s">
        <v>71</v>
      </c>
      <c r="CC103" s="208"/>
      <c r="CD103" s="208"/>
      <c r="CE103" s="208"/>
      <c r="CF103" s="208"/>
      <c r="CG103" s="223" t="str">
        <f>IF(BJ105="","",IF(BJ105&gt;20,"〇",""))</f>
        <v/>
      </c>
      <c r="CH103" s="223"/>
      <c r="CI103" s="223"/>
      <c r="CJ103" s="223"/>
      <c r="CK103" s="223"/>
      <c r="CL103" s="267" t="s">
        <v>203</v>
      </c>
      <c r="CM103" s="267"/>
      <c r="CN103" s="267"/>
      <c r="CO103" s="28"/>
      <c r="CP103" s="10"/>
      <c r="CQ103" s="10"/>
      <c r="CR103" s="10"/>
      <c r="CS103" s="6"/>
      <c r="CT103" s="10"/>
      <c r="CU103" s="6"/>
      <c r="CV103" s="6"/>
      <c r="CW103" s="6"/>
      <c r="CX103" s="6"/>
      <c r="CY103" s="2"/>
      <c r="CZ103" s="36"/>
      <c r="DA103" s="36"/>
      <c r="DB103" s="36"/>
      <c r="DC103" s="36"/>
      <c r="DD103" s="36"/>
      <c r="DE103" s="36"/>
    </row>
    <row r="104" spans="3:119" ht="8.1" customHeight="1" x14ac:dyDescent="0.15">
      <c r="E104" s="227"/>
      <c r="F104" s="227"/>
      <c r="G104" s="220"/>
      <c r="H104" s="220"/>
      <c r="I104" s="220"/>
      <c r="J104" s="220"/>
      <c r="K104" s="220"/>
      <c r="L104" s="220"/>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57"/>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9"/>
      <c r="BH104" s="334"/>
      <c r="BI104" s="246"/>
      <c r="BJ104" s="246"/>
      <c r="BK104" s="246"/>
      <c r="BL104" s="246"/>
      <c r="BM104" s="246"/>
      <c r="BN104" s="164"/>
      <c r="BO104" s="164"/>
      <c r="BP104" s="164"/>
      <c r="BQ104" s="164"/>
      <c r="BR104" s="164"/>
      <c r="BS104" s="164"/>
      <c r="BT104" s="164"/>
      <c r="BU104" s="164"/>
      <c r="BV104" s="132"/>
      <c r="BW104" s="223"/>
      <c r="BX104" s="223"/>
      <c r="BY104" s="223"/>
      <c r="BZ104" s="223"/>
      <c r="CA104" s="223"/>
      <c r="CB104" s="208"/>
      <c r="CC104" s="208"/>
      <c r="CD104" s="208"/>
      <c r="CE104" s="208"/>
      <c r="CF104" s="208"/>
      <c r="CG104" s="223"/>
      <c r="CH104" s="223"/>
      <c r="CI104" s="223"/>
      <c r="CJ104" s="223"/>
      <c r="CK104" s="223"/>
      <c r="CL104" s="267"/>
      <c r="CM104" s="267"/>
      <c r="CN104" s="267"/>
      <c r="CO104" s="28"/>
      <c r="CP104" s="10"/>
      <c r="CQ104" s="10"/>
      <c r="CR104" s="10"/>
      <c r="CS104" s="6"/>
      <c r="CT104" s="10"/>
      <c r="CU104" s="6"/>
      <c r="CV104" s="6"/>
      <c r="CW104" s="6"/>
      <c r="CX104" s="6"/>
      <c r="CY104" s="2"/>
      <c r="CZ104" s="36"/>
      <c r="DA104" s="36"/>
      <c r="DB104" s="35"/>
      <c r="DC104" s="35"/>
      <c r="DD104" s="35"/>
      <c r="DE104" s="35"/>
      <c r="DG104" s="35"/>
      <c r="DH104" s="35"/>
      <c r="DI104" s="35"/>
      <c r="DJ104" s="35"/>
      <c r="DK104" s="35"/>
      <c r="DL104" s="35"/>
      <c r="DM104" s="44"/>
      <c r="DN104" s="145"/>
      <c r="DO104" s="145"/>
    </row>
    <row r="105" spans="3:119" ht="8.1" customHeight="1" x14ac:dyDescent="0.15">
      <c r="E105" s="227"/>
      <c r="F105" s="227"/>
      <c r="G105" s="220"/>
      <c r="H105" s="220"/>
      <c r="I105" s="220"/>
      <c r="J105" s="220"/>
      <c r="K105" s="220"/>
      <c r="L105" s="220"/>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57"/>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9"/>
      <c r="BH105" s="173"/>
      <c r="BI105" s="164"/>
      <c r="BJ105" s="210"/>
      <c r="BK105" s="210"/>
      <c r="BL105" s="210"/>
      <c r="BM105" s="210"/>
      <c r="BN105" s="210"/>
      <c r="BO105" s="210"/>
      <c r="BP105" s="210"/>
      <c r="BQ105" s="210"/>
      <c r="BR105" s="246" t="s">
        <v>48</v>
      </c>
      <c r="BS105" s="246"/>
      <c r="BT105" s="246"/>
      <c r="BU105" s="246"/>
      <c r="BV105" s="132"/>
      <c r="BW105" s="223"/>
      <c r="BX105" s="223"/>
      <c r="BY105" s="223"/>
      <c r="BZ105" s="223"/>
      <c r="CA105" s="223"/>
      <c r="CB105" s="208"/>
      <c r="CC105" s="208"/>
      <c r="CD105" s="208"/>
      <c r="CE105" s="208"/>
      <c r="CF105" s="208"/>
      <c r="CG105" s="223"/>
      <c r="CH105" s="223"/>
      <c r="CI105" s="223"/>
      <c r="CJ105" s="223"/>
      <c r="CK105" s="223"/>
      <c r="CL105" s="267"/>
      <c r="CM105" s="267"/>
      <c r="CN105" s="267"/>
      <c r="CO105" s="28"/>
      <c r="CP105" s="10"/>
      <c r="CQ105" s="10"/>
      <c r="CR105" s="10"/>
      <c r="CS105" s="6"/>
      <c r="CT105" s="10"/>
      <c r="CU105" s="6"/>
      <c r="CV105" s="6"/>
      <c r="CW105" s="6"/>
      <c r="CX105" s="6"/>
      <c r="CY105" s="2"/>
      <c r="CZ105" s="36"/>
      <c r="DA105" s="36"/>
      <c r="DB105" s="35"/>
      <c r="DC105" s="35"/>
      <c r="DD105" s="35"/>
      <c r="DE105" s="35"/>
      <c r="DG105" s="35"/>
      <c r="DH105" s="35"/>
      <c r="DI105" s="35"/>
      <c r="DJ105" s="35"/>
      <c r="DK105" s="35"/>
      <c r="DL105" s="35"/>
      <c r="DM105" s="44"/>
      <c r="DN105" s="145"/>
      <c r="DO105" s="145"/>
    </row>
    <row r="106" spans="3:119" ht="8.1" customHeight="1" x14ac:dyDescent="0.15">
      <c r="E106" s="227"/>
      <c r="F106" s="227"/>
      <c r="G106" s="220"/>
      <c r="H106" s="220"/>
      <c r="I106" s="220"/>
      <c r="J106" s="220"/>
      <c r="K106" s="220"/>
      <c r="L106" s="220"/>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57"/>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9"/>
      <c r="BH106" s="173"/>
      <c r="BI106" s="164"/>
      <c r="BJ106" s="211"/>
      <c r="BK106" s="211"/>
      <c r="BL106" s="211"/>
      <c r="BM106" s="211"/>
      <c r="BN106" s="211"/>
      <c r="BO106" s="211"/>
      <c r="BP106" s="211"/>
      <c r="BQ106" s="211"/>
      <c r="BR106" s="246"/>
      <c r="BS106" s="246"/>
      <c r="BT106" s="246"/>
      <c r="BU106" s="246"/>
      <c r="BV106" s="132"/>
      <c r="BW106" s="223"/>
      <c r="BX106" s="223"/>
      <c r="BY106" s="223"/>
      <c r="BZ106" s="223"/>
      <c r="CA106" s="223"/>
      <c r="CB106" s="208"/>
      <c r="CC106" s="208"/>
      <c r="CD106" s="208"/>
      <c r="CE106" s="208"/>
      <c r="CF106" s="208"/>
      <c r="CG106" s="223"/>
      <c r="CH106" s="223"/>
      <c r="CI106" s="223"/>
      <c r="CJ106" s="223"/>
      <c r="CK106" s="223"/>
      <c r="CL106" s="267"/>
      <c r="CM106" s="267"/>
      <c r="CN106" s="267"/>
      <c r="CO106" s="28"/>
      <c r="CP106" s="10"/>
      <c r="CQ106" s="10"/>
      <c r="CR106" s="6"/>
      <c r="CS106" s="10"/>
      <c r="CT106" s="6"/>
      <c r="CU106" s="10"/>
      <c r="CV106" s="10"/>
      <c r="CW106" s="16"/>
      <c r="CX106" s="16"/>
      <c r="CY106" s="2"/>
      <c r="CZ106" s="36"/>
      <c r="DA106" s="36"/>
      <c r="DB106" s="35"/>
      <c r="DC106" s="35"/>
      <c r="DD106" s="35"/>
      <c r="DE106" s="35"/>
      <c r="DG106" s="35"/>
      <c r="DH106" s="35"/>
      <c r="DI106" s="35"/>
      <c r="DJ106" s="35"/>
      <c r="DK106" s="35"/>
      <c r="DL106" s="35"/>
      <c r="DM106" s="44"/>
      <c r="DN106" s="145"/>
      <c r="DO106" s="145"/>
    </row>
    <row r="107" spans="3:119" ht="8.1" customHeight="1" x14ac:dyDescent="0.15">
      <c r="E107" s="227"/>
      <c r="F107" s="227"/>
      <c r="G107" s="220"/>
      <c r="H107" s="220"/>
      <c r="I107" s="220"/>
      <c r="J107" s="220"/>
      <c r="K107" s="220"/>
      <c r="L107" s="220"/>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60"/>
      <c r="AL107" s="261"/>
      <c r="AM107" s="261"/>
      <c r="AN107" s="261"/>
      <c r="AO107" s="261"/>
      <c r="AP107" s="261"/>
      <c r="AQ107" s="261"/>
      <c r="AR107" s="261"/>
      <c r="AS107" s="261"/>
      <c r="AT107" s="261"/>
      <c r="AU107" s="261"/>
      <c r="AV107" s="261"/>
      <c r="AW107" s="261"/>
      <c r="AX107" s="261"/>
      <c r="AY107" s="261"/>
      <c r="AZ107" s="261"/>
      <c r="BA107" s="261"/>
      <c r="BB107" s="261"/>
      <c r="BC107" s="261"/>
      <c r="BD107" s="261"/>
      <c r="BE107" s="261"/>
      <c r="BF107" s="261"/>
      <c r="BG107" s="262"/>
      <c r="BH107" s="98"/>
      <c r="BI107" s="99"/>
      <c r="BJ107" s="99"/>
      <c r="BK107" s="99"/>
      <c r="BL107" s="99"/>
      <c r="BM107" s="99"/>
      <c r="BN107" s="99"/>
      <c r="BO107" s="99"/>
      <c r="BP107" s="99"/>
      <c r="BQ107" s="99"/>
      <c r="BR107" s="99"/>
      <c r="BS107" s="99"/>
      <c r="BT107" s="99"/>
      <c r="BU107" s="99"/>
      <c r="BV107" s="101"/>
      <c r="BW107" s="223"/>
      <c r="BX107" s="223"/>
      <c r="BY107" s="223"/>
      <c r="BZ107" s="223"/>
      <c r="CA107" s="223"/>
      <c r="CB107" s="208"/>
      <c r="CC107" s="208"/>
      <c r="CD107" s="208"/>
      <c r="CE107" s="208"/>
      <c r="CF107" s="208"/>
      <c r="CG107" s="223"/>
      <c r="CH107" s="223"/>
      <c r="CI107" s="223"/>
      <c r="CJ107" s="223"/>
      <c r="CK107" s="223"/>
      <c r="CL107" s="267"/>
      <c r="CM107" s="267"/>
      <c r="CN107" s="267"/>
      <c r="CO107" s="32"/>
      <c r="CP107" s="10"/>
      <c r="CQ107" s="10"/>
      <c r="CR107" s="10"/>
      <c r="CS107" s="6"/>
      <c r="CT107" s="10"/>
      <c r="CU107" s="6"/>
      <c r="CV107" s="6"/>
      <c r="CW107" s="6"/>
      <c r="CX107" s="6"/>
      <c r="CY107" s="5"/>
      <c r="CZ107" s="36"/>
      <c r="DA107" s="36"/>
      <c r="DB107" s="35"/>
      <c r="DC107" s="35"/>
      <c r="DD107" s="35"/>
      <c r="DE107" s="35"/>
      <c r="DG107" s="35"/>
      <c r="DH107" s="35"/>
      <c r="DI107" s="35"/>
      <c r="DJ107" s="35"/>
      <c r="DK107" s="35"/>
      <c r="DL107" s="35"/>
      <c r="DM107" s="44"/>
      <c r="DN107" s="145"/>
      <c r="DO107" s="145"/>
    </row>
    <row r="108" spans="3:119" ht="8.1" customHeight="1" x14ac:dyDescent="0.15">
      <c r="E108" s="227" t="s">
        <v>190</v>
      </c>
      <c r="F108" s="227"/>
      <c r="G108" s="220" t="s">
        <v>230</v>
      </c>
      <c r="H108" s="220"/>
      <c r="I108" s="220"/>
      <c r="J108" s="220"/>
      <c r="K108" s="220"/>
      <c r="L108" s="220"/>
      <c r="M108" s="212" t="s">
        <v>129</v>
      </c>
      <c r="N108" s="212"/>
      <c r="O108" s="212"/>
      <c r="P108" s="212"/>
      <c r="Q108" s="212"/>
      <c r="R108" s="212"/>
      <c r="S108" s="212"/>
      <c r="T108" s="212"/>
      <c r="U108" s="212"/>
      <c r="V108" s="212"/>
      <c r="W108" s="212"/>
      <c r="X108" s="224" t="s">
        <v>222</v>
      </c>
      <c r="Y108" s="224"/>
      <c r="Z108" s="224"/>
      <c r="AA108" s="224"/>
      <c r="AB108" s="224"/>
      <c r="AC108" s="224"/>
      <c r="AD108" s="224"/>
      <c r="AE108" s="224"/>
      <c r="AF108" s="224"/>
      <c r="AG108" s="224"/>
      <c r="AH108" s="224"/>
      <c r="AI108" s="224"/>
      <c r="AJ108" s="224"/>
      <c r="AK108" s="254" t="s">
        <v>130</v>
      </c>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6"/>
      <c r="BH108" s="320"/>
      <c r="BI108" s="321"/>
      <c r="BJ108" s="321"/>
      <c r="BK108" s="321"/>
      <c r="BL108" s="321"/>
      <c r="BM108" s="321"/>
      <c r="BN108" s="321"/>
      <c r="BO108" s="321"/>
      <c r="BP108" s="321"/>
      <c r="BQ108" s="321"/>
      <c r="BR108" s="321"/>
      <c r="BS108" s="321"/>
      <c r="BT108" s="321"/>
      <c r="BU108" s="321"/>
      <c r="BV108" s="322"/>
      <c r="BW108" s="221"/>
      <c r="BX108" s="221"/>
      <c r="BY108" s="221"/>
      <c r="BZ108" s="221"/>
      <c r="CA108" s="221"/>
      <c r="CB108" s="223" t="s">
        <v>24</v>
      </c>
      <c r="CC108" s="223"/>
      <c r="CD108" s="223"/>
      <c r="CE108" s="223"/>
      <c r="CF108" s="223"/>
      <c r="CG108" s="221"/>
      <c r="CH108" s="221"/>
      <c r="CI108" s="221"/>
      <c r="CJ108" s="221"/>
      <c r="CK108" s="221"/>
      <c r="CL108" s="267" t="s">
        <v>202</v>
      </c>
      <c r="CM108" s="267"/>
      <c r="CN108" s="267"/>
      <c r="CO108" s="32"/>
      <c r="CP108" s="10"/>
      <c r="CQ108" s="10"/>
      <c r="CR108" s="10"/>
      <c r="CS108" s="6"/>
      <c r="CT108" s="10"/>
      <c r="CU108" s="6"/>
      <c r="CV108" s="6"/>
      <c r="CW108" s="6"/>
      <c r="CX108" s="6"/>
      <c r="CY108" s="5"/>
      <c r="CZ108" s="35"/>
      <c r="DA108" s="35"/>
      <c r="DB108" s="36"/>
      <c r="DC108" s="36"/>
      <c r="DD108" s="36"/>
      <c r="DE108" s="36"/>
    </row>
    <row r="109" spans="3:119" ht="8.1" customHeight="1" x14ac:dyDescent="0.15">
      <c r="E109" s="227"/>
      <c r="F109" s="227"/>
      <c r="G109" s="220"/>
      <c r="H109" s="220"/>
      <c r="I109" s="220"/>
      <c r="J109" s="220"/>
      <c r="K109" s="220"/>
      <c r="L109" s="220"/>
      <c r="M109" s="212"/>
      <c r="N109" s="212"/>
      <c r="O109" s="212"/>
      <c r="P109" s="212"/>
      <c r="Q109" s="212"/>
      <c r="R109" s="212"/>
      <c r="S109" s="212"/>
      <c r="T109" s="212"/>
      <c r="U109" s="212"/>
      <c r="V109" s="212"/>
      <c r="W109" s="212"/>
      <c r="X109" s="224"/>
      <c r="Y109" s="224"/>
      <c r="Z109" s="224"/>
      <c r="AA109" s="224"/>
      <c r="AB109" s="224"/>
      <c r="AC109" s="224"/>
      <c r="AD109" s="224"/>
      <c r="AE109" s="224"/>
      <c r="AF109" s="224"/>
      <c r="AG109" s="224"/>
      <c r="AH109" s="224"/>
      <c r="AI109" s="224"/>
      <c r="AJ109" s="224"/>
      <c r="AK109" s="260"/>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2"/>
      <c r="BH109" s="323"/>
      <c r="BI109" s="324"/>
      <c r="BJ109" s="324"/>
      <c r="BK109" s="324"/>
      <c r="BL109" s="324"/>
      <c r="BM109" s="324"/>
      <c r="BN109" s="324"/>
      <c r="BO109" s="324"/>
      <c r="BP109" s="324"/>
      <c r="BQ109" s="324"/>
      <c r="BR109" s="324"/>
      <c r="BS109" s="324"/>
      <c r="BT109" s="324"/>
      <c r="BU109" s="324"/>
      <c r="BV109" s="325"/>
      <c r="BW109" s="221"/>
      <c r="BX109" s="221"/>
      <c r="BY109" s="221"/>
      <c r="BZ109" s="221"/>
      <c r="CA109" s="221"/>
      <c r="CB109" s="223"/>
      <c r="CC109" s="223"/>
      <c r="CD109" s="223"/>
      <c r="CE109" s="223"/>
      <c r="CF109" s="223"/>
      <c r="CG109" s="221"/>
      <c r="CH109" s="221"/>
      <c r="CI109" s="221"/>
      <c r="CJ109" s="221"/>
      <c r="CK109" s="221"/>
      <c r="CL109" s="267"/>
      <c r="CM109" s="267"/>
      <c r="CN109" s="267"/>
      <c r="CO109" s="32"/>
      <c r="CP109" s="10"/>
      <c r="CQ109" s="10"/>
      <c r="CR109" s="10"/>
      <c r="CS109" s="6"/>
      <c r="CT109" s="10"/>
      <c r="CU109" s="6"/>
      <c r="CV109" s="6"/>
      <c r="CW109" s="6"/>
      <c r="CX109" s="6"/>
      <c r="CY109" s="5"/>
      <c r="CZ109" s="35"/>
      <c r="DA109" s="35"/>
      <c r="DB109" s="36"/>
      <c r="DC109" s="36"/>
      <c r="DD109" s="36"/>
      <c r="DE109" s="36"/>
    </row>
    <row r="110" spans="3:119" ht="8.1" customHeight="1" x14ac:dyDescent="0.15">
      <c r="E110" s="227"/>
      <c r="F110" s="227"/>
      <c r="G110" s="220"/>
      <c r="H110" s="220"/>
      <c r="I110" s="220"/>
      <c r="J110" s="220"/>
      <c r="K110" s="220"/>
      <c r="L110" s="220"/>
      <c r="M110" s="212"/>
      <c r="N110" s="212"/>
      <c r="O110" s="212"/>
      <c r="P110" s="212"/>
      <c r="Q110" s="212"/>
      <c r="R110" s="212"/>
      <c r="S110" s="212"/>
      <c r="T110" s="212"/>
      <c r="U110" s="212"/>
      <c r="V110" s="212"/>
      <c r="W110" s="212"/>
      <c r="X110" s="224"/>
      <c r="Y110" s="224"/>
      <c r="Z110" s="224"/>
      <c r="AA110" s="224"/>
      <c r="AB110" s="224"/>
      <c r="AC110" s="224"/>
      <c r="AD110" s="224"/>
      <c r="AE110" s="224"/>
      <c r="AF110" s="224"/>
      <c r="AG110" s="224"/>
      <c r="AH110" s="224"/>
      <c r="AI110" s="224"/>
      <c r="AJ110" s="224"/>
      <c r="AK110" s="254" t="s">
        <v>131</v>
      </c>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6"/>
      <c r="BH110" s="320"/>
      <c r="BI110" s="321"/>
      <c r="BJ110" s="321"/>
      <c r="BK110" s="321"/>
      <c r="BL110" s="321"/>
      <c r="BM110" s="321"/>
      <c r="BN110" s="321"/>
      <c r="BO110" s="321"/>
      <c r="BP110" s="321"/>
      <c r="BQ110" s="321"/>
      <c r="BR110" s="321"/>
      <c r="BS110" s="321"/>
      <c r="BT110" s="321"/>
      <c r="BU110" s="321"/>
      <c r="BV110" s="322"/>
      <c r="BW110" s="223" t="str">
        <f>IF(OR(BN115="",BN119="?"),"",IF(BN115&lt;=BN119,"〇",""))</f>
        <v/>
      </c>
      <c r="BX110" s="223"/>
      <c r="BY110" s="223"/>
      <c r="BZ110" s="223"/>
      <c r="CA110" s="223"/>
      <c r="CB110" s="223" t="s">
        <v>76</v>
      </c>
      <c r="CC110" s="223"/>
      <c r="CD110" s="223"/>
      <c r="CE110" s="223"/>
      <c r="CF110" s="223"/>
      <c r="CG110" s="223" t="str">
        <f>IF(OR(BN115="",BN119="?"),"",IF(BN115&gt;BN119,"〇",""))</f>
        <v/>
      </c>
      <c r="CH110" s="223"/>
      <c r="CI110" s="223"/>
      <c r="CJ110" s="223"/>
      <c r="CK110" s="223"/>
      <c r="CL110" s="267" t="s">
        <v>254</v>
      </c>
      <c r="CM110" s="267"/>
      <c r="CN110" s="267"/>
      <c r="CO110" s="32"/>
      <c r="CP110" s="10"/>
      <c r="CQ110" s="10"/>
      <c r="CR110" s="6"/>
      <c r="CS110" s="10"/>
      <c r="CT110" s="6"/>
      <c r="CU110" s="10"/>
      <c r="CV110" s="10"/>
      <c r="CW110" s="16"/>
      <c r="CX110" s="16"/>
      <c r="CY110" s="5"/>
      <c r="CZ110" s="35"/>
      <c r="DA110" s="35"/>
      <c r="DB110" s="36"/>
      <c r="DC110" s="36"/>
      <c r="DD110" s="36"/>
      <c r="DE110" s="36"/>
    </row>
    <row r="111" spans="3:119" ht="8.1" customHeight="1" x14ac:dyDescent="0.15">
      <c r="E111" s="227"/>
      <c r="F111" s="227"/>
      <c r="G111" s="220"/>
      <c r="H111" s="220"/>
      <c r="I111" s="220"/>
      <c r="J111" s="220"/>
      <c r="K111" s="220"/>
      <c r="L111" s="220"/>
      <c r="M111" s="212"/>
      <c r="N111" s="212"/>
      <c r="O111" s="212"/>
      <c r="P111" s="212"/>
      <c r="Q111" s="212"/>
      <c r="R111" s="212"/>
      <c r="S111" s="212"/>
      <c r="T111" s="212"/>
      <c r="U111" s="212"/>
      <c r="V111" s="212"/>
      <c r="W111" s="212"/>
      <c r="X111" s="224"/>
      <c r="Y111" s="224"/>
      <c r="Z111" s="224"/>
      <c r="AA111" s="224"/>
      <c r="AB111" s="224"/>
      <c r="AC111" s="224"/>
      <c r="AD111" s="224"/>
      <c r="AE111" s="224"/>
      <c r="AF111" s="224"/>
      <c r="AG111" s="224"/>
      <c r="AH111" s="224"/>
      <c r="AI111" s="224"/>
      <c r="AJ111" s="224"/>
      <c r="AK111" s="260"/>
      <c r="AL111" s="261"/>
      <c r="AM111" s="261"/>
      <c r="AN111" s="261"/>
      <c r="AO111" s="261"/>
      <c r="AP111" s="261"/>
      <c r="AQ111" s="261"/>
      <c r="AR111" s="261"/>
      <c r="AS111" s="261"/>
      <c r="AT111" s="261"/>
      <c r="AU111" s="261"/>
      <c r="AV111" s="261"/>
      <c r="AW111" s="261"/>
      <c r="AX111" s="261"/>
      <c r="AY111" s="261"/>
      <c r="AZ111" s="261"/>
      <c r="BA111" s="261"/>
      <c r="BB111" s="261"/>
      <c r="BC111" s="261"/>
      <c r="BD111" s="261"/>
      <c r="BE111" s="261"/>
      <c r="BF111" s="261"/>
      <c r="BG111" s="262"/>
      <c r="BH111" s="323"/>
      <c r="BI111" s="324"/>
      <c r="BJ111" s="324"/>
      <c r="BK111" s="324"/>
      <c r="BL111" s="324"/>
      <c r="BM111" s="324"/>
      <c r="BN111" s="324"/>
      <c r="BO111" s="324"/>
      <c r="BP111" s="324"/>
      <c r="BQ111" s="324"/>
      <c r="BR111" s="324"/>
      <c r="BS111" s="324"/>
      <c r="BT111" s="324"/>
      <c r="BU111" s="324"/>
      <c r="BV111" s="325"/>
      <c r="BW111" s="223"/>
      <c r="BX111" s="223"/>
      <c r="BY111" s="223"/>
      <c r="BZ111" s="223"/>
      <c r="CA111" s="223"/>
      <c r="CB111" s="223"/>
      <c r="CC111" s="223"/>
      <c r="CD111" s="223"/>
      <c r="CE111" s="223"/>
      <c r="CF111" s="223"/>
      <c r="CG111" s="223"/>
      <c r="CH111" s="223"/>
      <c r="CI111" s="223"/>
      <c r="CJ111" s="223"/>
      <c r="CK111" s="223"/>
      <c r="CL111" s="267"/>
      <c r="CM111" s="267"/>
      <c r="CN111" s="267"/>
      <c r="CO111" s="28"/>
      <c r="CP111" s="6"/>
      <c r="CQ111" s="6"/>
      <c r="CR111" s="6"/>
      <c r="CS111" s="10"/>
      <c r="CT111" s="6"/>
      <c r="CU111" s="10"/>
      <c r="CV111" s="10"/>
      <c r="CW111" s="16"/>
      <c r="CX111" s="16"/>
      <c r="CY111" s="2"/>
      <c r="CZ111" s="36"/>
      <c r="DA111" s="36"/>
      <c r="DB111" s="35"/>
      <c r="DC111" s="35"/>
      <c r="DD111" s="35"/>
      <c r="DE111" s="35"/>
    </row>
    <row r="112" spans="3:119" ht="8.4499999999999993" customHeight="1" x14ac:dyDescent="0.15">
      <c r="E112" s="227"/>
      <c r="F112" s="227"/>
      <c r="G112" s="220"/>
      <c r="H112" s="220"/>
      <c r="I112" s="220"/>
      <c r="J112" s="220"/>
      <c r="K112" s="220"/>
      <c r="L112" s="220"/>
      <c r="M112" s="212"/>
      <c r="N112" s="212"/>
      <c r="O112" s="212"/>
      <c r="P112" s="212"/>
      <c r="Q112" s="212"/>
      <c r="R112" s="212"/>
      <c r="S112" s="212"/>
      <c r="T112" s="212"/>
      <c r="U112" s="212"/>
      <c r="V112" s="212"/>
      <c r="W112" s="212"/>
      <c r="X112" s="224"/>
      <c r="Y112" s="224"/>
      <c r="Z112" s="224"/>
      <c r="AA112" s="224"/>
      <c r="AB112" s="224"/>
      <c r="AC112" s="224"/>
      <c r="AD112" s="224"/>
      <c r="AE112" s="224"/>
      <c r="AF112" s="224"/>
      <c r="AG112" s="224"/>
      <c r="AH112" s="224"/>
      <c r="AI112" s="224"/>
      <c r="AJ112" s="224"/>
      <c r="AK112" s="247" t="s">
        <v>132</v>
      </c>
      <c r="AL112" s="248"/>
      <c r="AM112" s="248"/>
      <c r="AN112" s="248"/>
      <c r="AO112" s="248"/>
      <c r="AP112" s="248"/>
      <c r="AQ112" s="248"/>
      <c r="AR112" s="248"/>
      <c r="AS112" s="248"/>
      <c r="AT112" s="248"/>
      <c r="AU112" s="248"/>
      <c r="AV112" s="248"/>
      <c r="AW112" s="248"/>
      <c r="AX112" s="248"/>
      <c r="AY112" s="248"/>
      <c r="AZ112" s="248"/>
      <c r="BA112" s="248"/>
      <c r="BB112" s="248"/>
      <c r="BC112" s="248"/>
      <c r="BD112" s="248"/>
      <c r="BE112" s="248"/>
      <c r="BF112" s="248"/>
      <c r="BG112" s="249"/>
      <c r="BH112" s="193"/>
      <c r="BI112" s="194"/>
      <c r="BJ112" s="194"/>
      <c r="BK112" s="194"/>
      <c r="BL112" s="194"/>
      <c r="BM112" s="194"/>
      <c r="BN112" s="194"/>
      <c r="BO112" s="194"/>
      <c r="BP112" s="194"/>
      <c r="BQ112" s="194"/>
      <c r="BR112" s="194"/>
      <c r="BS112" s="194"/>
      <c r="BT112" s="194"/>
      <c r="BU112" s="194"/>
      <c r="BV112" s="195"/>
      <c r="BW112" s="253" t="str">
        <f>IF(OR(AX116="",BN115=""),"",IF(AND(AX116*0.7&lt;BN115,BN115&lt;AX116*1.4),"〇",""))</f>
        <v/>
      </c>
      <c r="BX112" s="253"/>
      <c r="BY112" s="253"/>
      <c r="BZ112" s="253"/>
      <c r="CA112" s="253"/>
      <c r="CB112" s="223" t="s">
        <v>24</v>
      </c>
      <c r="CC112" s="223"/>
      <c r="CD112" s="223"/>
      <c r="CE112" s="223"/>
      <c r="CF112" s="223"/>
      <c r="CG112" s="263" t="str">
        <f>IF(OR(AX116="",BN115=""),"",IF(OR(BN115&lt;=AX116*0.7,BN115&gt;=AX116*1.4),"〇",""))</f>
        <v/>
      </c>
      <c r="CH112" s="264"/>
      <c r="CI112" s="264"/>
      <c r="CJ112" s="264"/>
      <c r="CK112" s="264"/>
      <c r="CL112" s="267" t="s">
        <v>137</v>
      </c>
      <c r="CM112" s="267"/>
      <c r="CN112" s="267"/>
      <c r="CO112" s="28"/>
      <c r="CP112" s="6"/>
      <c r="CQ112" s="6"/>
      <c r="CR112" s="6"/>
      <c r="CS112" s="10"/>
      <c r="CT112" s="6"/>
      <c r="CU112" s="10"/>
      <c r="CV112" s="10"/>
      <c r="CW112" s="16"/>
      <c r="CX112" s="16"/>
      <c r="CY112" s="2"/>
      <c r="CZ112" s="36"/>
      <c r="DA112" s="36"/>
      <c r="DB112" s="35"/>
      <c r="DC112" s="35"/>
      <c r="DD112" s="35"/>
      <c r="DE112" s="35"/>
      <c r="DI112" s="35"/>
      <c r="DJ112" s="35"/>
      <c r="DK112" s="44"/>
      <c r="DL112" s="35"/>
      <c r="DM112" s="35"/>
      <c r="DN112" s="41"/>
      <c r="DO112" s="41"/>
    </row>
    <row r="113" spans="2:119" ht="8.4499999999999993" customHeight="1" x14ac:dyDescent="0.15">
      <c r="E113" s="227"/>
      <c r="F113" s="227"/>
      <c r="G113" s="220"/>
      <c r="H113" s="220"/>
      <c r="I113" s="220"/>
      <c r="J113" s="220"/>
      <c r="K113" s="220"/>
      <c r="L113" s="220"/>
      <c r="M113" s="212"/>
      <c r="N113" s="212"/>
      <c r="O113" s="212"/>
      <c r="P113" s="212"/>
      <c r="Q113" s="212"/>
      <c r="R113" s="212"/>
      <c r="S113" s="212"/>
      <c r="T113" s="212"/>
      <c r="U113" s="212"/>
      <c r="V113" s="212"/>
      <c r="W113" s="212"/>
      <c r="X113" s="224"/>
      <c r="Y113" s="224"/>
      <c r="Z113" s="224"/>
      <c r="AA113" s="224"/>
      <c r="AB113" s="224"/>
      <c r="AC113" s="224"/>
      <c r="AD113" s="224"/>
      <c r="AE113" s="224"/>
      <c r="AF113" s="224"/>
      <c r="AG113" s="224"/>
      <c r="AH113" s="224"/>
      <c r="AI113" s="224"/>
      <c r="AJ113" s="224"/>
      <c r="AK113" s="250"/>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2"/>
      <c r="BH113" s="102"/>
      <c r="BI113" s="103"/>
      <c r="BJ113" s="103"/>
      <c r="BK113" s="103"/>
      <c r="BL113" s="103"/>
      <c r="BM113" s="103"/>
      <c r="BN113" s="103"/>
      <c r="BO113" s="103"/>
      <c r="BP113" s="103"/>
      <c r="BQ113" s="103"/>
      <c r="BR113" s="103"/>
      <c r="BS113" s="103"/>
      <c r="BT113" s="103"/>
      <c r="BU113" s="103"/>
      <c r="BV113" s="104"/>
      <c r="BW113" s="253"/>
      <c r="BX113" s="253"/>
      <c r="BY113" s="253"/>
      <c r="BZ113" s="253"/>
      <c r="CA113" s="253"/>
      <c r="CB113" s="223"/>
      <c r="CC113" s="223"/>
      <c r="CD113" s="223"/>
      <c r="CE113" s="223"/>
      <c r="CF113" s="223"/>
      <c r="CG113" s="264"/>
      <c r="CH113" s="264"/>
      <c r="CI113" s="264"/>
      <c r="CJ113" s="264"/>
      <c r="CK113" s="264"/>
      <c r="CL113" s="267"/>
      <c r="CM113" s="267"/>
      <c r="CN113" s="267"/>
      <c r="CO113" s="28"/>
      <c r="CP113" s="6"/>
      <c r="CQ113" s="6"/>
      <c r="CR113" s="6"/>
      <c r="CS113" s="10"/>
      <c r="CT113" s="6"/>
      <c r="CU113" s="10"/>
      <c r="CV113" s="10"/>
      <c r="CW113" s="16"/>
      <c r="CX113" s="16"/>
      <c r="CY113" s="2"/>
      <c r="CZ113" s="36"/>
      <c r="DA113" s="36"/>
      <c r="DB113" s="35"/>
      <c r="DC113" s="35"/>
      <c r="DD113" s="35"/>
      <c r="DE113" s="35"/>
      <c r="DI113" s="35"/>
      <c r="DJ113" s="35"/>
      <c r="DK113" s="35"/>
      <c r="DL113" s="35"/>
      <c r="DM113" s="35"/>
      <c r="DN113" s="41"/>
      <c r="DO113" s="41"/>
    </row>
    <row r="114" spans="2:119" ht="8.4499999999999993" customHeight="1" x14ac:dyDescent="0.15">
      <c r="E114" s="227"/>
      <c r="F114" s="227"/>
      <c r="G114" s="220"/>
      <c r="H114" s="220"/>
      <c r="I114" s="220"/>
      <c r="J114" s="220"/>
      <c r="K114" s="220"/>
      <c r="L114" s="220"/>
      <c r="M114" s="212"/>
      <c r="N114" s="212"/>
      <c r="O114" s="212"/>
      <c r="P114" s="212"/>
      <c r="Q114" s="212"/>
      <c r="R114" s="212"/>
      <c r="S114" s="212"/>
      <c r="T114" s="212"/>
      <c r="U114" s="212"/>
      <c r="V114" s="212"/>
      <c r="W114" s="212"/>
      <c r="X114" s="224"/>
      <c r="Y114" s="224"/>
      <c r="Z114" s="224"/>
      <c r="AA114" s="224"/>
      <c r="AB114" s="224"/>
      <c r="AC114" s="224"/>
      <c r="AD114" s="224"/>
      <c r="AE114" s="224"/>
      <c r="AF114" s="224"/>
      <c r="AG114" s="224"/>
      <c r="AH114" s="224"/>
      <c r="AI114" s="224"/>
      <c r="AJ114" s="224"/>
      <c r="AK114" s="250"/>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2"/>
      <c r="BH114" s="102"/>
      <c r="BI114" s="103"/>
      <c r="BJ114" s="103"/>
      <c r="BK114" s="103"/>
      <c r="BL114" s="103"/>
      <c r="BM114" s="103"/>
      <c r="BN114" s="103"/>
      <c r="BO114" s="103"/>
      <c r="BP114" s="103"/>
      <c r="BQ114" s="103"/>
      <c r="BR114" s="103"/>
      <c r="BS114" s="103"/>
      <c r="BT114" s="103"/>
      <c r="BU114" s="103"/>
      <c r="BV114" s="104"/>
      <c r="BW114" s="253"/>
      <c r="BX114" s="253"/>
      <c r="BY114" s="253"/>
      <c r="BZ114" s="253"/>
      <c r="CA114" s="253"/>
      <c r="CB114" s="223"/>
      <c r="CC114" s="223"/>
      <c r="CD114" s="223"/>
      <c r="CE114" s="223"/>
      <c r="CF114" s="223"/>
      <c r="CG114" s="264"/>
      <c r="CH114" s="264"/>
      <c r="CI114" s="264"/>
      <c r="CJ114" s="264"/>
      <c r="CK114" s="264"/>
      <c r="CL114" s="267"/>
      <c r="CM114" s="267"/>
      <c r="CN114" s="267"/>
      <c r="CO114" s="32"/>
      <c r="CP114" s="10"/>
      <c r="CQ114" s="10"/>
      <c r="CR114" s="10"/>
      <c r="CS114" s="10"/>
      <c r="CT114" s="10"/>
      <c r="CU114" s="6"/>
      <c r="CV114" s="10"/>
      <c r="CW114" s="16"/>
      <c r="CX114" s="16"/>
      <c r="CY114" s="5"/>
      <c r="CZ114" s="35"/>
      <c r="DA114" s="35"/>
      <c r="DB114" s="36"/>
      <c r="DC114" s="36"/>
      <c r="DD114" s="36"/>
      <c r="DE114" s="36"/>
    </row>
    <row r="115" spans="2:119" ht="9" customHeight="1" x14ac:dyDescent="0.15">
      <c r="E115" s="227"/>
      <c r="F115" s="227"/>
      <c r="G115" s="220"/>
      <c r="H115" s="220"/>
      <c r="I115" s="220"/>
      <c r="J115" s="220"/>
      <c r="K115" s="220"/>
      <c r="L115" s="220"/>
      <c r="M115" s="212"/>
      <c r="N115" s="212"/>
      <c r="O115" s="212"/>
      <c r="P115" s="212"/>
      <c r="Q115" s="212"/>
      <c r="R115" s="212"/>
      <c r="S115" s="212"/>
      <c r="T115" s="212"/>
      <c r="U115" s="212"/>
      <c r="V115" s="212"/>
      <c r="W115" s="212"/>
      <c r="X115" s="224"/>
      <c r="Y115" s="224"/>
      <c r="Z115" s="224"/>
      <c r="AA115" s="224"/>
      <c r="AB115" s="224"/>
      <c r="AC115" s="224"/>
      <c r="AD115" s="224"/>
      <c r="AE115" s="224"/>
      <c r="AF115" s="224"/>
      <c r="AG115" s="224"/>
      <c r="AH115" s="224"/>
      <c r="AI115" s="224"/>
      <c r="AJ115" s="224"/>
      <c r="AK115" s="250"/>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2"/>
      <c r="BH115" s="295" t="s">
        <v>276</v>
      </c>
      <c r="BI115" s="296"/>
      <c r="BJ115" s="296"/>
      <c r="BK115" s="296"/>
      <c r="BL115" s="296"/>
      <c r="BM115" s="296"/>
      <c r="BN115" s="319"/>
      <c r="BO115" s="319"/>
      <c r="BP115" s="319"/>
      <c r="BQ115" s="319"/>
      <c r="BR115" s="319"/>
      <c r="BS115" s="319"/>
      <c r="BT115" s="246" t="s">
        <v>48</v>
      </c>
      <c r="BU115" s="246"/>
      <c r="BV115" s="287"/>
      <c r="BW115" s="253"/>
      <c r="BX115" s="253"/>
      <c r="BY115" s="253"/>
      <c r="BZ115" s="253"/>
      <c r="CA115" s="253"/>
      <c r="CB115" s="223"/>
      <c r="CC115" s="223"/>
      <c r="CD115" s="223"/>
      <c r="CE115" s="223"/>
      <c r="CF115" s="223"/>
      <c r="CG115" s="264"/>
      <c r="CH115" s="264"/>
      <c r="CI115" s="264"/>
      <c r="CJ115" s="264"/>
      <c r="CK115" s="264"/>
      <c r="CL115" s="267"/>
      <c r="CM115" s="267"/>
      <c r="CN115" s="267"/>
      <c r="CO115" s="32"/>
      <c r="CP115" s="10"/>
      <c r="CQ115" s="10"/>
      <c r="CR115" s="10"/>
      <c r="CS115" s="6"/>
      <c r="CT115" s="10"/>
      <c r="CU115" s="6"/>
      <c r="CV115" s="6"/>
      <c r="CW115" s="6"/>
      <c r="CX115" s="6"/>
      <c r="CY115" s="5"/>
      <c r="CZ115" s="35"/>
      <c r="DA115" s="35"/>
      <c r="DB115" s="36"/>
      <c r="DC115" s="36"/>
      <c r="DD115" s="36"/>
      <c r="DE115" s="36"/>
      <c r="DI115" s="35"/>
      <c r="DJ115" s="35"/>
      <c r="DK115" s="35"/>
      <c r="DL115" s="35"/>
      <c r="DM115" s="44"/>
      <c r="DN115" s="41"/>
      <c r="DO115" s="41"/>
    </row>
    <row r="116" spans="2:119" ht="8.1" customHeight="1" x14ac:dyDescent="0.15">
      <c r="E116" s="227"/>
      <c r="F116" s="227"/>
      <c r="G116" s="220"/>
      <c r="H116" s="220"/>
      <c r="I116" s="220"/>
      <c r="J116" s="220"/>
      <c r="K116" s="220"/>
      <c r="L116" s="220"/>
      <c r="M116" s="212"/>
      <c r="N116" s="212"/>
      <c r="O116" s="212"/>
      <c r="P116" s="212"/>
      <c r="Q116" s="212"/>
      <c r="R116" s="212"/>
      <c r="S116" s="212"/>
      <c r="T116" s="212"/>
      <c r="U116" s="212"/>
      <c r="V116" s="212"/>
      <c r="W116" s="212"/>
      <c r="X116" s="224"/>
      <c r="Y116" s="224"/>
      <c r="Z116" s="224"/>
      <c r="AA116" s="224"/>
      <c r="AB116" s="224"/>
      <c r="AC116" s="224"/>
      <c r="AD116" s="224"/>
      <c r="AE116" s="224"/>
      <c r="AF116" s="224"/>
      <c r="AG116" s="224"/>
      <c r="AH116" s="224"/>
      <c r="AI116" s="224"/>
      <c r="AJ116" s="224"/>
      <c r="AK116" s="155"/>
      <c r="AL116" s="156"/>
      <c r="AM116" s="156"/>
      <c r="AN116" s="156"/>
      <c r="AO116" s="156"/>
      <c r="AP116" s="156"/>
      <c r="AQ116" s="156"/>
      <c r="AR116" s="291" t="s">
        <v>134</v>
      </c>
      <c r="AS116" s="291"/>
      <c r="AT116" s="291"/>
      <c r="AU116" s="291"/>
      <c r="AV116" s="291"/>
      <c r="AW116" s="291"/>
      <c r="AX116" s="293"/>
      <c r="AY116" s="293"/>
      <c r="AZ116" s="293"/>
      <c r="BA116" s="293"/>
      <c r="BB116" s="293"/>
      <c r="BC116" s="293"/>
      <c r="BD116" s="291" t="s">
        <v>48</v>
      </c>
      <c r="BE116" s="291"/>
      <c r="BF116" s="291"/>
      <c r="BG116" s="157"/>
      <c r="BH116" s="295"/>
      <c r="BI116" s="296"/>
      <c r="BJ116" s="296"/>
      <c r="BK116" s="296"/>
      <c r="BL116" s="296"/>
      <c r="BM116" s="296"/>
      <c r="BN116" s="210"/>
      <c r="BO116" s="210"/>
      <c r="BP116" s="210"/>
      <c r="BQ116" s="210"/>
      <c r="BR116" s="210"/>
      <c r="BS116" s="210"/>
      <c r="BT116" s="246"/>
      <c r="BU116" s="246"/>
      <c r="BV116" s="287"/>
      <c r="BW116" s="253"/>
      <c r="BX116" s="253"/>
      <c r="BY116" s="253"/>
      <c r="BZ116" s="253"/>
      <c r="CA116" s="253"/>
      <c r="CB116" s="223"/>
      <c r="CC116" s="223"/>
      <c r="CD116" s="223"/>
      <c r="CE116" s="223"/>
      <c r="CF116" s="223"/>
      <c r="CG116" s="264"/>
      <c r="CH116" s="264"/>
      <c r="CI116" s="264"/>
      <c r="CJ116" s="264"/>
      <c r="CK116" s="264"/>
      <c r="CL116" s="267"/>
      <c r="CM116" s="267"/>
      <c r="CN116" s="267"/>
      <c r="CO116" s="32"/>
      <c r="CP116" s="10"/>
      <c r="CQ116" s="10"/>
      <c r="CR116" s="10"/>
      <c r="CS116" s="6"/>
      <c r="CT116" s="10"/>
      <c r="CU116" s="6"/>
      <c r="CV116" s="6"/>
      <c r="CW116" s="6"/>
      <c r="CX116" s="6"/>
      <c r="CY116" s="5"/>
      <c r="CZ116" s="35"/>
      <c r="DA116" s="35"/>
      <c r="DB116" s="36"/>
      <c r="DC116" s="36"/>
      <c r="DD116" s="36"/>
      <c r="DE116" s="36"/>
      <c r="DI116" s="35"/>
      <c r="DJ116" s="35"/>
      <c r="DK116" s="44"/>
      <c r="DL116" s="35"/>
      <c r="DM116" s="35"/>
      <c r="DN116" s="41"/>
      <c r="DO116" s="41"/>
    </row>
    <row r="117" spans="2:119" ht="8.1" customHeight="1" x14ac:dyDescent="0.15">
      <c r="E117" s="227"/>
      <c r="F117" s="227"/>
      <c r="G117" s="220"/>
      <c r="H117" s="220"/>
      <c r="I117" s="220"/>
      <c r="J117" s="220"/>
      <c r="K117" s="220"/>
      <c r="L117" s="220"/>
      <c r="M117" s="212"/>
      <c r="N117" s="212"/>
      <c r="O117" s="212"/>
      <c r="P117" s="212"/>
      <c r="Q117" s="212"/>
      <c r="R117" s="212"/>
      <c r="S117" s="212"/>
      <c r="T117" s="212"/>
      <c r="U117" s="212"/>
      <c r="V117" s="212"/>
      <c r="W117" s="212"/>
      <c r="X117" s="224"/>
      <c r="Y117" s="224"/>
      <c r="Z117" s="224"/>
      <c r="AA117" s="224"/>
      <c r="AB117" s="224"/>
      <c r="AC117" s="224"/>
      <c r="AD117" s="224"/>
      <c r="AE117" s="224"/>
      <c r="AF117" s="224"/>
      <c r="AG117" s="224"/>
      <c r="AH117" s="224"/>
      <c r="AI117" s="224"/>
      <c r="AJ117" s="224"/>
      <c r="AK117" s="126"/>
      <c r="AL117" s="127"/>
      <c r="AM117" s="127"/>
      <c r="AN117" s="127"/>
      <c r="AO117" s="127"/>
      <c r="AP117" s="127"/>
      <c r="AQ117" s="127"/>
      <c r="AR117" s="292"/>
      <c r="AS117" s="292"/>
      <c r="AT117" s="292"/>
      <c r="AU117" s="292"/>
      <c r="AV117" s="292"/>
      <c r="AW117" s="292"/>
      <c r="AX117" s="294"/>
      <c r="AY117" s="294"/>
      <c r="AZ117" s="294"/>
      <c r="BA117" s="294"/>
      <c r="BB117" s="294"/>
      <c r="BC117" s="294"/>
      <c r="BD117" s="292"/>
      <c r="BE117" s="292"/>
      <c r="BF117" s="292"/>
      <c r="BG117" s="128"/>
      <c r="BH117" s="67"/>
      <c r="BI117" s="31"/>
      <c r="BJ117" s="31"/>
      <c r="BK117" s="31"/>
      <c r="BL117" s="31"/>
      <c r="BM117" s="31"/>
      <c r="BN117" s="179"/>
      <c r="BO117" s="179"/>
      <c r="BP117" s="179"/>
      <c r="BQ117" s="179"/>
      <c r="BR117" s="179"/>
      <c r="BS117" s="31"/>
      <c r="BT117" s="31"/>
      <c r="BU117" s="31"/>
      <c r="BV117" s="124"/>
      <c r="BW117" s="253"/>
      <c r="BX117" s="253"/>
      <c r="BY117" s="253"/>
      <c r="BZ117" s="253"/>
      <c r="CA117" s="253"/>
      <c r="CB117" s="223"/>
      <c r="CC117" s="223"/>
      <c r="CD117" s="223"/>
      <c r="CE117" s="223"/>
      <c r="CF117" s="223"/>
      <c r="CG117" s="264"/>
      <c r="CH117" s="264"/>
      <c r="CI117" s="264"/>
      <c r="CJ117" s="264"/>
      <c r="CK117" s="264"/>
      <c r="CL117" s="267"/>
      <c r="CM117" s="267"/>
      <c r="CN117" s="267"/>
      <c r="CO117" s="28"/>
      <c r="CP117" s="10"/>
      <c r="CQ117" s="10"/>
      <c r="CR117" s="10"/>
      <c r="CS117" s="6"/>
      <c r="CT117" s="10"/>
      <c r="CU117" s="6"/>
      <c r="CV117" s="6"/>
      <c r="CW117" s="6"/>
      <c r="CX117" s="6"/>
      <c r="CY117" s="2"/>
      <c r="CZ117" s="36"/>
      <c r="DA117" s="36"/>
      <c r="DB117" s="36"/>
      <c r="DC117" s="36"/>
      <c r="DD117" s="36"/>
      <c r="DE117" s="36"/>
    </row>
    <row r="118" spans="2:119" ht="8.1" customHeight="1" x14ac:dyDescent="0.15">
      <c r="E118" s="227"/>
      <c r="F118" s="227"/>
      <c r="G118" s="220"/>
      <c r="H118" s="220"/>
      <c r="I118" s="220"/>
      <c r="J118" s="220"/>
      <c r="K118" s="220"/>
      <c r="L118" s="220"/>
      <c r="M118" s="212"/>
      <c r="N118" s="212"/>
      <c r="O118" s="212"/>
      <c r="P118" s="212"/>
      <c r="Q118" s="212"/>
      <c r="R118" s="212"/>
      <c r="S118" s="212"/>
      <c r="T118" s="212"/>
      <c r="U118" s="212"/>
      <c r="V118" s="212"/>
      <c r="W118" s="212"/>
      <c r="X118" s="224"/>
      <c r="Y118" s="224"/>
      <c r="Z118" s="224"/>
      <c r="AA118" s="224"/>
      <c r="AB118" s="224"/>
      <c r="AC118" s="224"/>
      <c r="AD118" s="224"/>
      <c r="AE118" s="224"/>
      <c r="AF118" s="224"/>
      <c r="AG118" s="224"/>
      <c r="AH118" s="224"/>
      <c r="AI118" s="224"/>
      <c r="AJ118" s="224"/>
      <c r="AK118" s="254" t="s">
        <v>133</v>
      </c>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190"/>
      <c r="BI118" s="93"/>
      <c r="BJ118" s="93"/>
      <c r="BK118" s="93"/>
      <c r="BL118" s="93"/>
      <c r="BM118" s="93"/>
      <c r="BN118" s="93"/>
      <c r="BO118" s="93"/>
      <c r="BP118" s="93"/>
      <c r="BQ118" s="93"/>
      <c r="BR118" s="93"/>
      <c r="BS118" s="93"/>
      <c r="BT118" s="93"/>
      <c r="BU118" s="192"/>
      <c r="BV118" s="94"/>
      <c r="BW118" s="414" t="str">
        <f>IF(OR(AX116="",OR(BN115="",BN119="?")),"",IF(BN119&gt;=(BN115+(BN115-AX116)),"〇",""))</f>
        <v/>
      </c>
      <c r="BX118" s="223"/>
      <c r="BY118" s="223"/>
      <c r="BZ118" s="223"/>
      <c r="CA118" s="223"/>
      <c r="CB118" s="223" t="s">
        <v>76</v>
      </c>
      <c r="CC118" s="223"/>
      <c r="CD118" s="223"/>
      <c r="CE118" s="223"/>
      <c r="CF118" s="223"/>
      <c r="CG118" s="223" t="str">
        <f>IF(OR(AX116="",OR(BN115="",BN119="?")),"",IF(BN119&lt;((BN115-AX116)+BN115),"〇",""))</f>
        <v/>
      </c>
      <c r="CH118" s="223"/>
      <c r="CI118" s="223"/>
      <c r="CJ118" s="223"/>
      <c r="CK118" s="223"/>
      <c r="CL118" s="267" t="s">
        <v>278</v>
      </c>
      <c r="CM118" s="267"/>
      <c r="CN118" s="267"/>
      <c r="CO118" s="28"/>
      <c r="CP118" s="10"/>
      <c r="CQ118" s="10"/>
      <c r="CR118" s="10"/>
      <c r="CS118" s="6"/>
      <c r="CT118" s="10"/>
      <c r="CU118" s="6"/>
      <c r="CV118" s="6"/>
      <c r="CW118" s="6"/>
      <c r="CX118" s="6"/>
      <c r="CY118" s="2"/>
      <c r="CZ118" s="36"/>
      <c r="DA118" s="36"/>
      <c r="DB118" s="36"/>
      <c r="DC118" s="36"/>
      <c r="DD118" s="36"/>
      <c r="DE118" s="36"/>
    </row>
    <row r="119" spans="2:119" ht="8.1" customHeight="1" x14ac:dyDescent="0.15">
      <c r="E119" s="227"/>
      <c r="F119" s="227"/>
      <c r="G119" s="220"/>
      <c r="H119" s="220"/>
      <c r="I119" s="220"/>
      <c r="J119" s="220"/>
      <c r="K119" s="220"/>
      <c r="L119" s="220"/>
      <c r="M119" s="212"/>
      <c r="N119" s="212"/>
      <c r="O119" s="212"/>
      <c r="P119" s="212"/>
      <c r="Q119" s="212"/>
      <c r="R119" s="212"/>
      <c r="S119" s="212"/>
      <c r="T119" s="212"/>
      <c r="U119" s="212"/>
      <c r="V119" s="212"/>
      <c r="W119" s="212"/>
      <c r="X119" s="224"/>
      <c r="Y119" s="224"/>
      <c r="Z119" s="224"/>
      <c r="AA119" s="224"/>
      <c r="AB119" s="224"/>
      <c r="AC119" s="224"/>
      <c r="AD119" s="224"/>
      <c r="AE119" s="224"/>
      <c r="AF119" s="224"/>
      <c r="AG119" s="224"/>
      <c r="AH119" s="224"/>
      <c r="AI119" s="224"/>
      <c r="AJ119" s="224"/>
      <c r="AK119" s="257"/>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295" t="s">
        <v>277</v>
      </c>
      <c r="BI119" s="296"/>
      <c r="BJ119" s="296"/>
      <c r="BK119" s="296"/>
      <c r="BL119" s="296"/>
      <c r="BM119" s="296"/>
      <c r="BN119" s="289" t="str">
        <f>IF(BM13="","?",VLOOKUP(BM13,DA70:DB73,2,FALSE))</f>
        <v>?</v>
      </c>
      <c r="BO119" s="289"/>
      <c r="BP119" s="289"/>
      <c r="BQ119" s="289"/>
      <c r="BR119" s="289"/>
      <c r="BS119" s="289"/>
      <c r="BT119" s="246" t="s">
        <v>48</v>
      </c>
      <c r="BU119" s="246"/>
      <c r="BV119" s="287"/>
      <c r="BW119" s="414"/>
      <c r="BX119" s="223"/>
      <c r="BY119" s="223"/>
      <c r="BZ119" s="223"/>
      <c r="CA119" s="223"/>
      <c r="CB119" s="223"/>
      <c r="CC119" s="223"/>
      <c r="CD119" s="223"/>
      <c r="CE119" s="223"/>
      <c r="CF119" s="223"/>
      <c r="CG119" s="223"/>
      <c r="CH119" s="223"/>
      <c r="CI119" s="223"/>
      <c r="CJ119" s="223"/>
      <c r="CK119" s="223"/>
      <c r="CL119" s="267"/>
      <c r="CM119" s="267"/>
      <c r="CN119" s="267"/>
      <c r="CO119" s="28"/>
      <c r="CP119" s="10"/>
      <c r="CQ119" s="10"/>
      <c r="CR119" s="10"/>
      <c r="CS119" s="6"/>
      <c r="CT119" s="10"/>
      <c r="CU119" s="6"/>
      <c r="CV119" s="6"/>
      <c r="CW119" s="6"/>
      <c r="CX119" s="6"/>
      <c r="CY119" s="2"/>
      <c r="CZ119" s="36"/>
      <c r="DA119" s="36"/>
      <c r="DB119" s="36"/>
      <c r="DC119" s="36"/>
      <c r="DD119" s="36"/>
      <c r="DE119" s="36"/>
    </row>
    <row r="120" spans="2:119" ht="8.1" customHeight="1" x14ac:dyDescent="0.15">
      <c r="E120" s="227"/>
      <c r="F120" s="227"/>
      <c r="G120" s="220"/>
      <c r="H120" s="220"/>
      <c r="I120" s="220"/>
      <c r="J120" s="220"/>
      <c r="K120" s="220"/>
      <c r="L120" s="220"/>
      <c r="M120" s="212"/>
      <c r="N120" s="212"/>
      <c r="O120" s="212"/>
      <c r="P120" s="212"/>
      <c r="Q120" s="212"/>
      <c r="R120" s="212"/>
      <c r="S120" s="212"/>
      <c r="T120" s="212"/>
      <c r="U120" s="212"/>
      <c r="V120" s="212"/>
      <c r="W120" s="212"/>
      <c r="X120" s="224"/>
      <c r="Y120" s="224"/>
      <c r="Z120" s="224"/>
      <c r="AA120" s="224"/>
      <c r="AB120" s="224"/>
      <c r="AC120" s="224"/>
      <c r="AD120" s="224"/>
      <c r="AE120" s="224"/>
      <c r="AF120" s="224"/>
      <c r="AG120" s="224"/>
      <c r="AH120" s="224"/>
      <c r="AI120" s="224"/>
      <c r="AJ120" s="224"/>
      <c r="AK120" s="257"/>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95"/>
      <c r="BI120" s="296"/>
      <c r="BJ120" s="296"/>
      <c r="BK120" s="296"/>
      <c r="BL120" s="296"/>
      <c r="BM120" s="296"/>
      <c r="BN120" s="290"/>
      <c r="BO120" s="290"/>
      <c r="BP120" s="290"/>
      <c r="BQ120" s="290"/>
      <c r="BR120" s="290"/>
      <c r="BS120" s="290"/>
      <c r="BT120" s="246"/>
      <c r="BU120" s="246"/>
      <c r="BV120" s="287"/>
      <c r="BW120" s="414"/>
      <c r="BX120" s="223"/>
      <c r="BY120" s="223"/>
      <c r="BZ120" s="223"/>
      <c r="CA120" s="223"/>
      <c r="CB120" s="223"/>
      <c r="CC120" s="223"/>
      <c r="CD120" s="223"/>
      <c r="CE120" s="223"/>
      <c r="CF120" s="223"/>
      <c r="CG120" s="223"/>
      <c r="CH120" s="223"/>
      <c r="CI120" s="223"/>
      <c r="CJ120" s="223"/>
      <c r="CK120" s="223"/>
      <c r="CL120" s="267"/>
      <c r="CM120" s="267"/>
      <c r="CN120" s="267"/>
      <c r="CO120" s="28"/>
      <c r="CP120" s="10"/>
      <c r="CQ120" s="10"/>
      <c r="CR120" s="10"/>
      <c r="CS120" s="6"/>
      <c r="CT120" s="10"/>
      <c r="CU120" s="6"/>
      <c r="CV120" s="6"/>
      <c r="CW120" s="6"/>
      <c r="CX120" s="6"/>
      <c r="CY120" s="2"/>
      <c r="CZ120" s="36"/>
      <c r="DA120" s="36"/>
      <c r="DB120" s="36"/>
      <c r="DC120" s="36"/>
      <c r="DD120" s="36"/>
      <c r="DE120" s="36"/>
    </row>
    <row r="121" spans="2:119" ht="8.1" customHeight="1" x14ac:dyDescent="0.15">
      <c r="E121" s="227"/>
      <c r="F121" s="227"/>
      <c r="G121" s="220"/>
      <c r="H121" s="220"/>
      <c r="I121" s="220"/>
      <c r="J121" s="220"/>
      <c r="K121" s="220"/>
      <c r="L121" s="220"/>
      <c r="M121" s="212"/>
      <c r="N121" s="212"/>
      <c r="O121" s="212"/>
      <c r="P121" s="212"/>
      <c r="Q121" s="212"/>
      <c r="R121" s="212"/>
      <c r="S121" s="212"/>
      <c r="T121" s="212"/>
      <c r="U121" s="212"/>
      <c r="V121" s="212"/>
      <c r="W121" s="212"/>
      <c r="X121" s="224"/>
      <c r="Y121" s="224"/>
      <c r="Z121" s="224"/>
      <c r="AA121" s="224"/>
      <c r="AB121" s="224"/>
      <c r="AC121" s="224"/>
      <c r="AD121" s="224"/>
      <c r="AE121" s="224"/>
      <c r="AF121" s="224"/>
      <c r="AG121" s="224"/>
      <c r="AH121" s="224"/>
      <c r="AI121" s="224"/>
      <c r="AJ121" s="224"/>
      <c r="AK121" s="260"/>
      <c r="AL121" s="261"/>
      <c r="AM121" s="261"/>
      <c r="AN121" s="261"/>
      <c r="AO121" s="261"/>
      <c r="AP121" s="261"/>
      <c r="AQ121" s="261"/>
      <c r="AR121" s="261"/>
      <c r="AS121" s="261"/>
      <c r="AT121" s="261"/>
      <c r="AU121" s="261"/>
      <c r="AV121" s="261"/>
      <c r="AW121" s="261"/>
      <c r="AX121" s="261"/>
      <c r="AY121" s="261"/>
      <c r="AZ121" s="261"/>
      <c r="BA121" s="261"/>
      <c r="BB121" s="261"/>
      <c r="BC121" s="261"/>
      <c r="BD121" s="261"/>
      <c r="BE121" s="261"/>
      <c r="BF121" s="261"/>
      <c r="BG121" s="261"/>
      <c r="BH121" s="98"/>
      <c r="BI121" s="99"/>
      <c r="BJ121" s="99"/>
      <c r="BK121" s="99"/>
      <c r="BL121" s="99"/>
      <c r="BM121" s="99"/>
      <c r="BN121" s="99"/>
      <c r="BO121" s="99"/>
      <c r="BP121" s="99"/>
      <c r="BQ121" s="99"/>
      <c r="BR121" s="99"/>
      <c r="BS121" s="99"/>
      <c r="BT121" s="99"/>
      <c r="BU121" s="99"/>
      <c r="BV121" s="100"/>
      <c r="BW121" s="414"/>
      <c r="BX121" s="223"/>
      <c r="BY121" s="223"/>
      <c r="BZ121" s="223"/>
      <c r="CA121" s="223"/>
      <c r="CB121" s="223"/>
      <c r="CC121" s="223"/>
      <c r="CD121" s="223"/>
      <c r="CE121" s="223"/>
      <c r="CF121" s="223"/>
      <c r="CG121" s="223"/>
      <c r="CH121" s="223"/>
      <c r="CI121" s="223"/>
      <c r="CJ121" s="223"/>
      <c r="CK121" s="223"/>
      <c r="CL121" s="267"/>
      <c r="CM121" s="267"/>
      <c r="CN121" s="267"/>
      <c r="CO121" s="28"/>
      <c r="CP121" s="6"/>
      <c r="CQ121" s="10"/>
      <c r="CR121" s="6"/>
      <c r="CS121" s="6"/>
      <c r="CT121" s="6"/>
      <c r="CU121" s="6"/>
      <c r="CV121" s="6"/>
      <c r="CW121" s="6"/>
      <c r="CX121" s="6"/>
      <c r="CY121" s="2"/>
      <c r="CZ121" s="36"/>
      <c r="DA121" s="36"/>
      <c r="DB121" s="36"/>
      <c r="DC121" s="36"/>
      <c r="DD121" s="36"/>
      <c r="DE121" s="36"/>
    </row>
    <row r="122" spans="2:119" ht="8.1" customHeight="1" x14ac:dyDescent="0.15">
      <c r="E122" s="119"/>
      <c r="F122" s="119"/>
      <c r="G122" s="119"/>
      <c r="H122" s="119"/>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5"/>
      <c r="BQ122" s="105"/>
      <c r="BR122" s="105"/>
      <c r="BS122" s="105"/>
      <c r="BT122" s="105"/>
      <c r="BU122" s="105"/>
      <c r="BV122" s="105"/>
      <c r="BW122" s="105"/>
      <c r="BX122" s="105"/>
      <c r="BY122" s="105"/>
      <c r="BZ122" s="105"/>
      <c r="CA122" s="105"/>
      <c r="CB122" s="105"/>
      <c r="CC122" s="105"/>
      <c r="CD122" s="105"/>
      <c r="CE122" s="105"/>
      <c r="CF122" s="105"/>
      <c r="CG122" s="105"/>
      <c r="CH122" s="105"/>
      <c r="CI122" s="105"/>
      <c r="CJ122" s="105"/>
      <c r="CK122" s="105"/>
      <c r="CL122" s="33"/>
      <c r="CM122" s="33"/>
      <c r="CN122" s="159"/>
      <c r="CO122" s="28"/>
      <c r="CP122" s="6"/>
      <c r="CQ122" s="6"/>
      <c r="CR122" s="6"/>
      <c r="CS122" s="6"/>
      <c r="CT122" s="6"/>
      <c r="CU122" s="6"/>
      <c r="CV122" s="6"/>
      <c r="CW122" s="6"/>
      <c r="CX122" s="6"/>
      <c r="CY122" s="2"/>
      <c r="CZ122" s="36"/>
      <c r="DA122" s="36"/>
      <c r="DB122" s="36"/>
      <c r="DC122" s="36"/>
      <c r="DD122" s="36"/>
      <c r="DE122" s="36"/>
    </row>
    <row r="123" spans="2:119" ht="8.1" customHeight="1" x14ac:dyDescent="0.15">
      <c r="E123" s="119"/>
      <c r="F123" s="119"/>
      <c r="G123" s="119"/>
      <c r="H123" s="119"/>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05"/>
      <c r="BV123" s="105"/>
      <c r="BW123" s="105"/>
      <c r="BX123" s="105"/>
      <c r="BY123" s="105"/>
      <c r="BZ123" s="105"/>
      <c r="CA123" s="105"/>
      <c r="CB123" s="105"/>
      <c r="CC123" s="105"/>
      <c r="CD123" s="105"/>
      <c r="CE123" s="105"/>
      <c r="CF123" s="105"/>
      <c r="CG123" s="105"/>
      <c r="CH123" s="105"/>
      <c r="CI123" s="105"/>
      <c r="CJ123" s="105"/>
      <c r="CK123" s="105"/>
      <c r="CL123" s="33"/>
      <c r="CM123" s="33"/>
      <c r="CN123" s="159"/>
      <c r="CO123" s="28"/>
      <c r="CP123" s="6"/>
      <c r="CQ123" s="6"/>
      <c r="CR123" s="10"/>
      <c r="CS123" s="10"/>
      <c r="CT123" s="10"/>
      <c r="CU123" s="10"/>
      <c r="CV123" s="10"/>
      <c r="CW123" s="16"/>
      <c r="CX123" s="16"/>
      <c r="CY123" s="2"/>
      <c r="CZ123" s="36"/>
      <c r="DA123" s="36"/>
      <c r="DB123" s="36"/>
      <c r="DC123" s="36"/>
      <c r="DD123" s="36"/>
      <c r="DE123" s="36"/>
    </row>
    <row r="124" spans="2:119" ht="8.1" customHeight="1" x14ac:dyDescent="0.15">
      <c r="E124" s="119"/>
      <c r="F124" s="119"/>
      <c r="G124" s="119"/>
      <c r="H124" s="119"/>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c r="BJ124" s="105"/>
      <c r="BK124" s="105"/>
      <c r="BL124" s="105"/>
      <c r="BM124" s="105"/>
      <c r="BN124" s="105"/>
      <c r="BO124" s="105"/>
      <c r="BP124" s="105"/>
      <c r="BQ124" s="105"/>
      <c r="BR124" s="105"/>
      <c r="BS124" s="105"/>
      <c r="BT124" s="105"/>
      <c r="BU124" s="105"/>
      <c r="BV124" s="105"/>
      <c r="BW124" s="105"/>
      <c r="BX124" s="105"/>
      <c r="BY124" s="105"/>
      <c r="BZ124" s="105"/>
      <c r="CA124" s="105"/>
      <c r="CB124" s="105"/>
      <c r="CC124" s="105"/>
      <c r="CD124" s="105"/>
      <c r="CE124" s="105"/>
      <c r="CF124" s="105"/>
      <c r="CG124" s="105"/>
      <c r="CH124" s="105"/>
      <c r="CI124" s="105"/>
      <c r="CJ124" s="105"/>
      <c r="CK124" s="105"/>
      <c r="CL124" s="33"/>
      <c r="CM124" s="33"/>
      <c r="CN124" s="159"/>
      <c r="CO124" s="28"/>
      <c r="CP124" s="10"/>
      <c r="CQ124" s="10"/>
      <c r="CR124" s="10"/>
      <c r="CS124" s="10"/>
      <c r="CT124" s="10"/>
      <c r="CU124" s="10"/>
      <c r="CV124" s="10"/>
      <c r="CW124" s="16"/>
      <c r="CX124" s="16"/>
      <c r="CY124" s="2"/>
      <c r="CZ124" s="36"/>
      <c r="DA124" s="36"/>
      <c r="DB124" s="36"/>
      <c r="DC124" s="36"/>
      <c r="DD124" s="36"/>
      <c r="DE124" s="36"/>
    </row>
    <row r="125" spans="2:119" ht="8.1" customHeight="1" x14ac:dyDescent="0.15">
      <c r="D125" s="27"/>
      <c r="E125" s="119"/>
      <c r="F125" s="119"/>
      <c r="G125" s="119"/>
      <c r="H125" s="119"/>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5"/>
      <c r="BQ125" s="105"/>
      <c r="BR125" s="105"/>
      <c r="BS125" s="105"/>
      <c r="BT125" s="105"/>
      <c r="BU125" s="105"/>
      <c r="BV125" s="105"/>
      <c r="BW125" s="105"/>
      <c r="BX125" s="105"/>
      <c r="BY125" s="105"/>
      <c r="BZ125" s="105"/>
      <c r="CA125" s="105"/>
      <c r="CB125" s="105"/>
      <c r="CC125" s="105"/>
      <c r="CD125" s="105"/>
      <c r="CE125" s="105"/>
      <c r="CF125" s="105"/>
      <c r="CG125" s="105"/>
      <c r="CH125" s="105"/>
      <c r="CI125" s="105"/>
      <c r="CJ125" s="105"/>
      <c r="CK125" s="105"/>
      <c r="CL125" s="33"/>
      <c r="CM125" s="33"/>
      <c r="CN125" s="159"/>
      <c r="CO125" s="28"/>
      <c r="CP125" s="6"/>
      <c r="CQ125" s="6"/>
      <c r="CR125" s="10"/>
      <c r="CS125" s="10"/>
      <c r="CT125" s="10"/>
      <c r="CU125" s="10"/>
      <c r="CV125" s="10"/>
      <c r="CW125" s="16"/>
      <c r="CX125" s="16"/>
      <c r="CY125" s="2"/>
      <c r="CZ125" s="36"/>
      <c r="DA125" s="36"/>
      <c r="DB125" s="36"/>
      <c r="DC125" s="36"/>
      <c r="DD125" s="36"/>
      <c r="DE125" s="36"/>
    </row>
    <row r="126" spans="2:119" ht="8.1" customHeight="1" x14ac:dyDescent="0.15">
      <c r="B126" s="27"/>
      <c r="C126" s="27"/>
      <c r="D126" s="180"/>
      <c r="E126" s="227" t="s">
        <v>78</v>
      </c>
      <c r="F126" s="227"/>
      <c r="G126" s="224" t="s">
        <v>138</v>
      </c>
      <c r="H126" s="224"/>
      <c r="I126" s="224"/>
      <c r="J126" s="224"/>
      <c r="K126" s="224"/>
      <c r="L126" s="224"/>
      <c r="M126" s="224" t="s">
        <v>139</v>
      </c>
      <c r="N126" s="224"/>
      <c r="O126" s="224"/>
      <c r="P126" s="224"/>
      <c r="Q126" s="224"/>
      <c r="R126" s="224"/>
      <c r="S126" s="224"/>
      <c r="T126" s="224"/>
      <c r="U126" s="224"/>
      <c r="V126" s="224"/>
      <c r="W126" s="224"/>
      <c r="X126" s="224" t="s">
        <v>74</v>
      </c>
      <c r="Y126" s="224"/>
      <c r="Z126" s="224"/>
      <c r="AA126" s="224"/>
      <c r="AB126" s="224"/>
      <c r="AC126" s="224"/>
      <c r="AD126" s="224"/>
      <c r="AE126" s="224"/>
      <c r="AF126" s="224"/>
      <c r="AG126" s="224"/>
      <c r="AH126" s="224"/>
      <c r="AI126" s="224"/>
      <c r="AJ126" s="224"/>
      <c r="AK126" s="254" t="s">
        <v>140</v>
      </c>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6"/>
      <c r="BH126" s="284" t="s">
        <v>142</v>
      </c>
      <c r="BI126" s="284"/>
      <c r="BJ126" s="284"/>
      <c r="BK126" s="284"/>
      <c r="BL126" s="284"/>
      <c r="BM126" s="284"/>
      <c r="BN126" s="284"/>
      <c r="BO126" s="284"/>
      <c r="BP126" s="284"/>
      <c r="BQ126" s="284"/>
      <c r="BR126" s="284"/>
      <c r="BS126" s="284"/>
      <c r="BT126" s="284"/>
      <c r="BU126" s="284"/>
      <c r="BV126" s="284"/>
      <c r="BW126" s="221" t="str">
        <f>IF(BH126="検査対象外項目","ー","")</f>
        <v>ー</v>
      </c>
      <c r="BX126" s="221"/>
      <c r="BY126" s="221"/>
      <c r="BZ126" s="221"/>
      <c r="CA126" s="221"/>
      <c r="CB126" s="208" t="s">
        <v>24</v>
      </c>
      <c r="CC126" s="208"/>
      <c r="CD126" s="208"/>
      <c r="CE126" s="208"/>
      <c r="CF126" s="208"/>
      <c r="CG126" s="221" t="str">
        <f>IF(BH126="検査対象外項目","ー","")</f>
        <v>ー</v>
      </c>
      <c r="CH126" s="221"/>
      <c r="CI126" s="221"/>
      <c r="CJ126" s="221"/>
      <c r="CK126" s="221"/>
      <c r="CL126" s="267" t="s">
        <v>293</v>
      </c>
      <c r="CM126" s="267"/>
      <c r="CN126" s="267"/>
      <c r="CO126" s="28"/>
      <c r="CP126" s="6"/>
      <c r="CQ126" s="6"/>
      <c r="CR126" s="10"/>
      <c r="CS126" s="10"/>
      <c r="CT126" s="10"/>
      <c r="CU126" s="10"/>
      <c r="CV126" s="10"/>
      <c r="CW126" s="16"/>
      <c r="CX126" s="16"/>
      <c r="CY126" s="2"/>
      <c r="CZ126" s="36"/>
      <c r="DA126" s="36"/>
      <c r="DB126" s="35"/>
      <c r="DC126" s="35"/>
      <c r="DD126" s="35"/>
      <c r="DE126" s="35"/>
      <c r="DG126" s="35"/>
      <c r="DH126" s="35"/>
      <c r="DI126" s="35"/>
      <c r="DJ126" s="35"/>
      <c r="DK126" s="35"/>
      <c r="DL126" s="35"/>
      <c r="DM126" s="44"/>
      <c r="DN126" s="145"/>
      <c r="DO126" s="145"/>
    </row>
    <row r="127" spans="2:119" ht="8.1" customHeight="1" x14ac:dyDescent="0.15">
      <c r="B127" s="27"/>
      <c r="C127" s="27"/>
      <c r="D127" s="180"/>
      <c r="E127" s="227"/>
      <c r="F127" s="227"/>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57"/>
      <c r="AL127" s="258"/>
      <c r="AM127" s="258"/>
      <c r="AN127" s="258"/>
      <c r="AO127" s="258"/>
      <c r="AP127" s="258"/>
      <c r="AQ127" s="258"/>
      <c r="AR127" s="258"/>
      <c r="AS127" s="258"/>
      <c r="AT127" s="258"/>
      <c r="AU127" s="258"/>
      <c r="AV127" s="258"/>
      <c r="AW127" s="258"/>
      <c r="AX127" s="258"/>
      <c r="AY127" s="258"/>
      <c r="AZ127" s="258"/>
      <c r="BA127" s="258"/>
      <c r="BB127" s="258"/>
      <c r="BC127" s="258"/>
      <c r="BD127" s="258"/>
      <c r="BE127" s="258"/>
      <c r="BF127" s="258"/>
      <c r="BG127" s="259"/>
      <c r="BH127" s="284"/>
      <c r="BI127" s="284"/>
      <c r="BJ127" s="284"/>
      <c r="BK127" s="284"/>
      <c r="BL127" s="284"/>
      <c r="BM127" s="284"/>
      <c r="BN127" s="284"/>
      <c r="BO127" s="284"/>
      <c r="BP127" s="284"/>
      <c r="BQ127" s="284"/>
      <c r="BR127" s="284"/>
      <c r="BS127" s="284"/>
      <c r="BT127" s="284"/>
      <c r="BU127" s="284"/>
      <c r="BV127" s="284"/>
      <c r="BW127" s="221"/>
      <c r="BX127" s="221"/>
      <c r="BY127" s="221"/>
      <c r="BZ127" s="221"/>
      <c r="CA127" s="221"/>
      <c r="CB127" s="208"/>
      <c r="CC127" s="208"/>
      <c r="CD127" s="208"/>
      <c r="CE127" s="208"/>
      <c r="CF127" s="208"/>
      <c r="CG127" s="221"/>
      <c r="CH127" s="221"/>
      <c r="CI127" s="221"/>
      <c r="CJ127" s="221"/>
      <c r="CK127" s="221"/>
      <c r="CL127" s="267"/>
      <c r="CM127" s="267"/>
      <c r="CN127" s="267"/>
      <c r="CO127" s="28"/>
      <c r="CP127" s="10"/>
      <c r="CQ127" s="16"/>
      <c r="CR127" s="10"/>
      <c r="CS127" s="10"/>
      <c r="CT127" s="10"/>
      <c r="CU127" s="10"/>
      <c r="CV127" s="10"/>
      <c r="CW127" s="16"/>
      <c r="CX127" s="16"/>
      <c r="CY127" s="2"/>
      <c r="CZ127" s="36"/>
      <c r="DA127" s="36"/>
      <c r="DB127" s="35"/>
      <c r="DC127" s="35"/>
      <c r="DD127" s="35"/>
      <c r="DE127" s="35"/>
      <c r="DG127" s="35"/>
      <c r="DH127" s="35"/>
      <c r="DI127" s="35"/>
      <c r="DJ127" s="35"/>
      <c r="DK127" s="35"/>
      <c r="DL127" s="35"/>
      <c r="DM127" s="44"/>
      <c r="DN127" s="145"/>
      <c r="DO127" s="145"/>
    </row>
    <row r="128" spans="2:119" ht="8.1" customHeight="1" x14ac:dyDescent="0.15">
      <c r="B128" s="27"/>
      <c r="C128" s="27"/>
      <c r="D128" s="180"/>
      <c r="E128" s="227"/>
      <c r="F128" s="227"/>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57" t="s">
        <v>191</v>
      </c>
      <c r="AL128" s="258"/>
      <c r="AM128" s="258"/>
      <c r="AN128" s="258"/>
      <c r="AO128" s="258"/>
      <c r="AP128" s="258"/>
      <c r="AQ128" s="258"/>
      <c r="AR128" s="258"/>
      <c r="AS128" s="258"/>
      <c r="AT128" s="258"/>
      <c r="AU128" s="258"/>
      <c r="AV128" s="258"/>
      <c r="AW128" s="258"/>
      <c r="AX128" s="258"/>
      <c r="AY128" s="258"/>
      <c r="AZ128" s="258"/>
      <c r="BA128" s="258"/>
      <c r="BB128" s="258"/>
      <c r="BC128" s="258"/>
      <c r="BD128" s="258"/>
      <c r="BE128" s="258"/>
      <c r="BF128" s="258"/>
      <c r="BG128" s="259"/>
      <c r="BH128" s="284"/>
      <c r="BI128" s="284"/>
      <c r="BJ128" s="284"/>
      <c r="BK128" s="284"/>
      <c r="BL128" s="284"/>
      <c r="BM128" s="284"/>
      <c r="BN128" s="284"/>
      <c r="BO128" s="284"/>
      <c r="BP128" s="284"/>
      <c r="BQ128" s="284"/>
      <c r="BR128" s="284"/>
      <c r="BS128" s="284"/>
      <c r="BT128" s="284"/>
      <c r="BU128" s="284"/>
      <c r="BV128" s="284"/>
      <c r="BW128" s="221"/>
      <c r="BX128" s="221"/>
      <c r="BY128" s="221"/>
      <c r="BZ128" s="221"/>
      <c r="CA128" s="221"/>
      <c r="CB128" s="208"/>
      <c r="CC128" s="208"/>
      <c r="CD128" s="208"/>
      <c r="CE128" s="208"/>
      <c r="CF128" s="208"/>
      <c r="CG128" s="221"/>
      <c r="CH128" s="221"/>
      <c r="CI128" s="221"/>
      <c r="CJ128" s="221"/>
      <c r="CK128" s="221"/>
      <c r="CL128" s="267"/>
      <c r="CM128" s="267"/>
      <c r="CN128" s="267"/>
      <c r="CO128" s="28"/>
      <c r="CP128" s="10"/>
      <c r="CQ128" s="10"/>
      <c r="CR128" s="10"/>
      <c r="CS128" s="6"/>
      <c r="CT128" s="10"/>
      <c r="CU128" s="6"/>
      <c r="CV128" s="6"/>
      <c r="CW128" s="6"/>
      <c r="CX128" s="6"/>
      <c r="CY128" s="2"/>
      <c r="CZ128" s="36"/>
      <c r="DA128" s="36"/>
      <c r="DB128" s="36"/>
      <c r="DC128" s="36"/>
      <c r="DD128" s="36"/>
      <c r="DE128" s="36"/>
    </row>
    <row r="129" spans="2:109" ht="8.1" customHeight="1" x14ac:dyDescent="0.15">
      <c r="B129" s="27"/>
      <c r="C129" s="27"/>
      <c r="D129" s="180"/>
      <c r="E129" s="227"/>
      <c r="F129" s="227"/>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57"/>
      <c r="AL129" s="258"/>
      <c r="AM129" s="258"/>
      <c r="AN129" s="258"/>
      <c r="AO129" s="258"/>
      <c r="AP129" s="258"/>
      <c r="AQ129" s="258"/>
      <c r="AR129" s="258"/>
      <c r="AS129" s="258"/>
      <c r="AT129" s="258"/>
      <c r="AU129" s="258"/>
      <c r="AV129" s="258"/>
      <c r="AW129" s="258"/>
      <c r="AX129" s="258"/>
      <c r="AY129" s="258"/>
      <c r="AZ129" s="258"/>
      <c r="BA129" s="258"/>
      <c r="BB129" s="258"/>
      <c r="BC129" s="258"/>
      <c r="BD129" s="258"/>
      <c r="BE129" s="258"/>
      <c r="BF129" s="258"/>
      <c r="BG129" s="259"/>
      <c r="BH129" s="284"/>
      <c r="BI129" s="284"/>
      <c r="BJ129" s="284"/>
      <c r="BK129" s="284"/>
      <c r="BL129" s="284"/>
      <c r="BM129" s="284"/>
      <c r="BN129" s="284"/>
      <c r="BO129" s="284"/>
      <c r="BP129" s="284"/>
      <c r="BQ129" s="284"/>
      <c r="BR129" s="284"/>
      <c r="BS129" s="284"/>
      <c r="BT129" s="284"/>
      <c r="BU129" s="284"/>
      <c r="BV129" s="284"/>
      <c r="BW129" s="221"/>
      <c r="BX129" s="221"/>
      <c r="BY129" s="221"/>
      <c r="BZ129" s="221"/>
      <c r="CA129" s="221"/>
      <c r="CB129" s="208"/>
      <c r="CC129" s="208"/>
      <c r="CD129" s="208"/>
      <c r="CE129" s="208"/>
      <c r="CF129" s="208"/>
      <c r="CG129" s="221"/>
      <c r="CH129" s="221"/>
      <c r="CI129" s="221"/>
      <c r="CJ129" s="221"/>
      <c r="CK129" s="221"/>
      <c r="CL129" s="267"/>
      <c r="CM129" s="267"/>
      <c r="CN129" s="267"/>
      <c r="CO129" s="28"/>
      <c r="CP129" s="10"/>
      <c r="CQ129" s="10"/>
      <c r="CR129" s="10"/>
      <c r="CS129" s="6"/>
      <c r="CT129" s="10"/>
      <c r="CU129" s="6"/>
      <c r="CV129" s="6"/>
      <c r="CW129" s="6"/>
      <c r="CX129" s="6"/>
      <c r="CY129" s="2"/>
      <c r="CZ129" s="36"/>
      <c r="DA129" s="36"/>
      <c r="DB129" s="36"/>
      <c r="DC129" s="36"/>
      <c r="DD129" s="36"/>
      <c r="DE129" s="36"/>
    </row>
    <row r="130" spans="2:109" ht="8.1" customHeight="1" x14ac:dyDescent="0.15">
      <c r="B130" s="27"/>
      <c r="C130" s="27"/>
      <c r="D130" s="180"/>
      <c r="E130" s="318"/>
      <c r="F130" s="31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126"/>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8"/>
      <c r="BH130" s="285"/>
      <c r="BI130" s="285"/>
      <c r="BJ130" s="285"/>
      <c r="BK130" s="285"/>
      <c r="BL130" s="285"/>
      <c r="BM130" s="285"/>
      <c r="BN130" s="285"/>
      <c r="BO130" s="285"/>
      <c r="BP130" s="285"/>
      <c r="BQ130" s="285"/>
      <c r="BR130" s="285"/>
      <c r="BS130" s="285"/>
      <c r="BT130" s="285"/>
      <c r="BU130" s="285"/>
      <c r="BV130" s="285"/>
      <c r="BW130" s="222"/>
      <c r="BX130" s="222"/>
      <c r="BY130" s="222"/>
      <c r="BZ130" s="222"/>
      <c r="CA130" s="222"/>
      <c r="CB130" s="415"/>
      <c r="CC130" s="415"/>
      <c r="CD130" s="415"/>
      <c r="CE130" s="415"/>
      <c r="CF130" s="415"/>
      <c r="CG130" s="222"/>
      <c r="CH130" s="222"/>
      <c r="CI130" s="222"/>
      <c r="CJ130" s="222"/>
      <c r="CK130" s="222"/>
      <c r="CL130" s="267"/>
      <c r="CM130" s="267"/>
      <c r="CN130" s="267"/>
      <c r="CO130" s="28"/>
      <c r="CP130" s="10"/>
      <c r="CQ130" s="10"/>
      <c r="CR130" s="10"/>
      <c r="CS130" s="10"/>
      <c r="CT130" s="10"/>
      <c r="CU130" s="10"/>
      <c r="CV130" s="10"/>
      <c r="CW130" s="16"/>
      <c r="CX130" s="16"/>
      <c r="CY130" s="2"/>
      <c r="CZ130" s="36"/>
      <c r="DA130" s="36"/>
      <c r="DB130" s="36"/>
      <c r="DC130" s="36"/>
      <c r="DD130" s="36"/>
      <c r="DE130" s="36"/>
    </row>
    <row r="131" spans="2:109" ht="8.1" customHeight="1" x14ac:dyDescent="0.15">
      <c r="B131" s="27"/>
      <c r="C131" s="27"/>
      <c r="D131" s="180"/>
      <c r="E131" s="286" t="s">
        <v>214</v>
      </c>
      <c r="F131" s="286"/>
      <c r="G131" s="224" t="s">
        <v>192</v>
      </c>
      <c r="H131" s="224"/>
      <c r="I131" s="224"/>
      <c r="J131" s="224"/>
      <c r="K131" s="224"/>
      <c r="L131" s="224"/>
      <c r="M131" s="224" t="s">
        <v>195</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4"/>
      <c r="BU131" s="224"/>
      <c r="BV131" s="224"/>
      <c r="BW131" s="224"/>
      <c r="BX131" s="224"/>
      <c r="BY131" s="224"/>
      <c r="BZ131" s="224"/>
      <c r="CA131" s="224"/>
      <c r="CB131" s="224"/>
      <c r="CC131" s="224"/>
      <c r="CD131" s="224"/>
      <c r="CE131" s="224"/>
      <c r="CF131" s="224"/>
      <c r="CG131" s="224"/>
      <c r="CH131" s="224"/>
      <c r="CI131" s="224"/>
      <c r="CJ131" s="224"/>
      <c r="CK131" s="224"/>
      <c r="CL131" s="160"/>
      <c r="CM131" s="160"/>
      <c r="CN131" s="160"/>
      <c r="CO131" s="28"/>
      <c r="CP131" s="10"/>
      <c r="CQ131" s="10"/>
      <c r="CR131" s="10"/>
      <c r="CS131" s="10"/>
      <c r="CT131" s="10"/>
      <c r="CU131" s="10"/>
      <c r="CV131" s="10"/>
      <c r="CW131" s="16"/>
      <c r="CX131" s="16"/>
      <c r="CY131" s="2"/>
      <c r="CZ131" s="36"/>
      <c r="DA131" s="36"/>
      <c r="DB131" s="36"/>
      <c r="DC131" s="36"/>
      <c r="DD131" s="36"/>
      <c r="DE131" s="36"/>
    </row>
    <row r="132" spans="2:109" ht="8.1" customHeight="1" x14ac:dyDescent="0.15">
      <c r="E132" s="286"/>
      <c r="F132" s="286"/>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T132" s="224"/>
      <c r="BU132" s="224"/>
      <c r="BV132" s="224"/>
      <c r="BW132" s="224"/>
      <c r="BX132" s="224"/>
      <c r="BY132" s="224"/>
      <c r="BZ132" s="224"/>
      <c r="CA132" s="224"/>
      <c r="CB132" s="224"/>
      <c r="CC132" s="224"/>
      <c r="CD132" s="224"/>
      <c r="CE132" s="224"/>
      <c r="CF132" s="224"/>
      <c r="CG132" s="224"/>
      <c r="CH132" s="224"/>
      <c r="CI132" s="224"/>
      <c r="CJ132" s="224"/>
      <c r="CK132" s="224"/>
      <c r="CL132" s="160"/>
      <c r="CM132" s="160"/>
      <c r="CN132" s="160"/>
      <c r="CO132" s="28"/>
      <c r="CP132" s="6"/>
      <c r="CQ132" s="6"/>
      <c r="CR132" s="10"/>
      <c r="CS132" s="10"/>
      <c r="CT132" s="10"/>
      <c r="CU132" s="10"/>
      <c r="CV132" s="10"/>
      <c r="CW132" s="16"/>
      <c r="CX132" s="16"/>
      <c r="CY132" s="2"/>
      <c r="CZ132" s="36"/>
      <c r="DA132" s="36"/>
      <c r="DB132" s="36"/>
      <c r="DC132" s="36"/>
      <c r="DD132" s="36"/>
      <c r="DE132" s="36"/>
    </row>
    <row r="133" spans="2:109" ht="8.1" customHeight="1" x14ac:dyDescent="0.15">
      <c r="E133" s="286"/>
      <c r="F133" s="286"/>
      <c r="G133" s="224" t="s">
        <v>226</v>
      </c>
      <c r="H133" s="224"/>
      <c r="I133" s="224"/>
      <c r="J133" s="224"/>
      <c r="K133" s="224"/>
      <c r="L133" s="224"/>
      <c r="M133" s="224" t="s">
        <v>196</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T133" s="224"/>
      <c r="BU133" s="224"/>
      <c r="BV133" s="224"/>
      <c r="BW133" s="224"/>
      <c r="BX133" s="224"/>
      <c r="BY133" s="224"/>
      <c r="BZ133" s="224"/>
      <c r="CA133" s="224"/>
      <c r="CB133" s="224"/>
      <c r="CC133" s="224"/>
      <c r="CD133" s="224"/>
      <c r="CE133" s="224"/>
      <c r="CF133" s="224"/>
      <c r="CG133" s="224"/>
      <c r="CH133" s="224"/>
      <c r="CI133" s="224"/>
      <c r="CJ133" s="224"/>
      <c r="CK133" s="224"/>
      <c r="CL133" s="160"/>
      <c r="CM133" s="160"/>
      <c r="CN133" s="160"/>
      <c r="CO133" s="28"/>
      <c r="CP133" s="6"/>
      <c r="CQ133" s="6"/>
      <c r="CR133" s="10"/>
      <c r="CS133" s="10"/>
      <c r="CT133" s="10"/>
      <c r="CU133" s="10"/>
      <c r="CV133" s="10"/>
      <c r="CW133" s="16"/>
      <c r="CX133" s="16"/>
      <c r="CY133" s="2"/>
      <c r="CZ133" s="36"/>
      <c r="DA133" s="36"/>
      <c r="DB133" s="36"/>
      <c r="DC133" s="36"/>
      <c r="DD133" s="36"/>
      <c r="DE133" s="36"/>
    </row>
    <row r="134" spans="2:109" ht="8.1" customHeight="1" x14ac:dyDescent="0.15">
      <c r="E134" s="286"/>
      <c r="F134" s="286"/>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T134" s="224"/>
      <c r="BU134" s="224"/>
      <c r="BV134" s="224"/>
      <c r="BW134" s="224"/>
      <c r="BX134" s="224"/>
      <c r="BY134" s="224"/>
      <c r="BZ134" s="224"/>
      <c r="CA134" s="224"/>
      <c r="CB134" s="224"/>
      <c r="CC134" s="224"/>
      <c r="CD134" s="224"/>
      <c r="CE134" s="224"/>
      <c r="CF134" s="224"/>
      <c r="CG134" s="224"/>
      <c r="CH134" s="224"/>
      <c r="CI134" s="224"/>
      <c r="CJ134" s="224"/>
      <c r="CK134" s="224"/>
      <c r="CL134" s="160"/>
      <c r="CM134" s="160"/>
      <c r="CN134" s="160"/>
      <c r="CO134" s="28"/>
      <c r="CP134" s="6"/>
      <c r="CQ134" s="6"/>
      <c r="CR134" s="10"/>
      <c r="CS134" s="10"/>
      <c r="CT134" s="10"/>
      <c r="CU134" s="10"/>
      <c r="CV134" s="10"/>
      <c r="CW134" s="16"/>
      <c r="CX134" s="16"/>
      <c r="CY134" s="2"/>
      <c r="CZ134" s="36"/>
      <c r="DA134" s="36"/>
      <c r="DB134" s="36"/>
      <c r="DC134" s="36"/>
      <c r="DD134" s="36"/>
      <c r="DE134" s="36"/>
    </row>
    <row r="135" spans="2:109" ht="8.1" customHeight="1" x14ac:dyDescent="0.15">
      <c r="E135" s="286"/>
      <c r="F135" s="286"/>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T135" s="224"/>
      <c r="BU135" s="224"/>
      <c r="BV135" s="224"/>
      <c r="BW135" s="224"/>
      <c r="BX135" s="224"/>
      <c r="BY135" s="224"/>
      <c r="BZ135" s="224"/>
      <c r="CA135" s="224"/>
      <c r="CB135" s="224"/>
      <c r="CC135" s="224"/>
      <c r="CD135" s="224"/>
      <c r="CE135" s="224"/>
      <c r="CF135" s="224"/>
      <c r="CG135" s="224"/>
      <c r="CH135" s="224"/>
      <c r="CI135" s="224"/>
      <c r="CJ135" s="224"/>
      <c r="CK135" s="224"/>
      <c r="CL135" s="160"/>
      <c r="CM135" s="160"/>
      <c r="CN135" s="160"/>
      <c r="CO135" s="28"/>
      <c r="CP135" s="6"/>
      <c r="CQ135" s="6"/>
      <c r="CR135" s="10"/>
      <c r="CS135" s="10"/>
      <c r="CT135" s="10"/>
      <c r="CU135" s="10"/>
      <c r="CV135" s="10"/>
      <c r="CW135" s="16"/>
      <c r="CX135" s="16"/>
      <c r="CY135" s="2"/>
      <c r="CZ135" s="36"/>
      <c r="DA135" s="36"/>
      <c r="DB135" s="36"/>
      <c r="DC135" s="36"/>
      <c r="DD135" s="36"/>
      <c r="DE135" s="36"/>
    </row>
    <row r="136" spans="2:109" ht="8.1" customHeight="1" x14ac:dyDescent="0.15">
      <c r="E136" s="286"/>
      <c r="F136" s="286"/>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c r="BJ136" s="224"/>
      <c r="BK136" s="224"/>
      <c r="BL136" s="224"/>
      <c r="BM136" s="224"/>
      <c r="BN136" s="224"/>
      <c r="BO136" s="224"/>
      <c r="BP136" s="224"/>
      <c r="BQ136" s="224"/>
      <c r="BR136" s="224"/>
      <c r="BS136" s="224"/>
      <c r="BT136" s="224"/>
      <c r="BU136" s="224"/>
      <c r="BV136" s="224"/>
      <c r="BW136" s="224"/>
      <c r="BX136" s="224"/>
      <c r="BY136" s="224"/>
      <c r="BZ136" s="224"/>
      <c r="CA136" s="224"/>
      <c r="CB136" s="224"/>
      <c r="CC136" s="224"/>
      <c r="CD136" s="224"/>
      <c r="CE136" s="224"/>
      <c r="CF136" s="224"/>
      <c r="CG136" s="224"/>
      <c r="CH136" s="224"/>
      <c r="CI136" s="224"/>
      <c r="CJ136" s="224"/>
      <c r="CK136" s="224"/>
      <c r="CL136" s="28"/>
      <c r="CM136" s="28"/>
      <c r="CN136" s="28"/>
      <c r="CO136" s="28"/>
      <c r="CP136" s="10"/>
      <c r="CQ136" s="10"/>
      <c r="CR136" s="10"/>
      <c r="CS136" s="10"/>
      <c r="CT136" s="10"/>
      <c r="CU136" s="10"/>
      <c r="CV136" s="10"/>
      <c r="CW136" s="16"/>
      <c r="CX136" s="16"/>
      <c r="CY136" s="2"/>
      <c r="CZ136" s="36"/>
      <c r="DA136" s="36"/>
      <c r="DB136" s="36"/>
      <c r="DC136" s="36"/>
      <c r="DD136" s="36"/>
      <c r="DE136" s="36"/>
    </row>
    <row r="137" spans="2:109" ht="8.1" customHeight="1" x14ac:dyDescent="0.15">
      <c r="E137" s="286"/>
      <c r="F137" s="286"/>
      <c r="G137" s="212" t="s">
        <v>193</v>
      </c>
      <c r="H137" s="212"/>
      <c r="I137" s="212"/>
      <c r="J137" s="212"/>
      <c r="K137" s="212"/>
      <c r="L137" s="212"/>
      <c r="M137" s="212" t="s">
        <v>197</v>
      </c>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c r="BI137" s="212"/>
      <c r="BJ137" s="212"/>
      <c r="BK137" s="212"/>
      <c r="BL137" s="212"/>
      <c r="BM137" s="212"/>
      <c r="BN137" s="212"/>
      <c r="BO137" s="212"/>
      <c r="BP137" s="212"/>
      <c r="BQ137" s="212"/>
      <c r="BR137" s="212"/>
      <c r="BS137" s="212"/>
      <c r="BT137" s="212"/>
      <c r="BU137" s="212"/>
      <c r="BV137" s="212"/>
      <c r="BW137" s="212"/>
      <c r="BX137" s="212"/>
      <c r="BY137" s="212"/>
      <c r="BZ137" s="212"/>
      <c r="CA137" s="212"/>
      <c r="CB137" s="212"/>
      <c r="CC137" s="212"/>
      <c r="CD137" s="212"/>
      <c r="CE137" s="212"/>
      <c r="CF137" s="212"/>
      <c r="CG137" s="212"/>
      <c r="CH137" s="212"/>
      <c r="CI137" s="212"/>
      <c r="CJ137" s="212"/>
      <c r="CK137" s="212"/>
      <c r="CL137" s="28"/>
      <c r="CM137" s="28"/>
      <c r="CN137" s="28"/>
      <c r="CO137" s="28"/>
      <c r="CP137" s="12"/>
      <c r="CQ137" s="12"/>
      <c r="CR137" s="10"/>
      <c r="CS137" s="10"/>
      <c r="CT137" s="10"/>
      <c r="CU137" s="10"/>
      <c r="CV137" s="10"/>
      <c r="CW137" s="16"/>
      <c r="CX137" s="16"/>
      <c r="CY137" s="2"/>
      <c r="CZ137" s="36"/>
      <c r="DA137" s="36"/>
      <c r="DB137" s="36"/>
      <c r="DC137" s="36"/>
      <c r="DD137" s="36"/>
      <c r="DE137" s="36"/>
    </row>
    <row r="138" spans="2:109" ht="8.1" customHeight="1" x14ac:dyDescent="0.15">
      <c r="E138" s="286"/>
      <c r="F138" s="286"/>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2"/>
      <c r="BM138" s="212"/>
      <c r="BN138" s="212"/>
      <c r="BO138" s="212"/>
      <c r="BP138" s="212"/>
      <c r="BQ138" s="212"/>
      <c r="BR138" s="212"/>
      <c r="BS138" s="212"/>
      <c r="BT138" s="212"/>
      <c r="BU138" s="212"/>
      <c r="BV138" s="212"/>
      <c r="BW138" s="212"/>
      <c r="BX138" s="212"/>
      <c r="BY138" s="212"/>
      <c r="BZ138" s="212"/>
      <c r="CA138" s="212"/>
      <c r="CB138" s="212"/>
      <c r="CC138" s="212"/>
      <c r="CD138" s="212"/>
      <c r="CE138" s="212"/>
      <c r="CF138" s="212"/>
      <c r="CG138" s="212"/>
      <c r="CH138" s="212"/>
      <c r="CI138" s="212"/>
      <c r="CJ138" s="212"/>
      <c r="CK138" s="212"/>
      <c r="CL138" s="28"/>
      <c r="CM138" s="28"/>
      <c r="CN138" s="28"/>
      <c r="CO138" s="28"/>
      <c r="CP138" s="10"/>
      <c r="CQ138" s="10"/>
      <c r="CR138" s="10"/>
      <c r="CS138" s="10"/>
      <c r="CT138" s="10"/>
      <c r="CU138" s="10"/>
      <c r="CV138" s="10"/>
      <c r="CW138" s="16"/>
      <c r="CX138" s="16"/>
      <c r="CY138" s="2"/>
      <c r="CZ138" s="36"/>
      <c r="DA138" s="36"/>
    </row>
    <row r="139" spans="2:109" ht="8.1" customHeight="1" x14ac:dyDescent="0.15">
      <c r="E139" s="286"/>
      <c r="F139" s="286"/>
      <c r="G139" s="224" t="s">
        <v>227</v>
      </c>
      <c r="H139" s="224"/>
      <c r="I139" s="224"/>
      <c r="J139" s="224"/>
      <c r="K139" s="224"/>
      <c r="L139" s="224"/>
      <c r="M139" s="212" t="s">
        <v>198</v>
      </c>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c r="BI139" s="212"/>
      <c r="BJ139" s="212"/>
      <c r="BK139" s="212"/>
      <c r="BL139" s="212"/>
      <c r="BM139" s="212"/>
      <c r="BN139" s="212"/>
      <c r="BO139" s="212"/>
      <c r="BP139" s="212"/>
      <c r="BQ139" s="212"/>
      <c r="BR139" s="212"/>
      <c r="BS139" s="212"/>
      <c r="BT139" s="212"/>
      <c r="BU139" s="212"/>
      <c r="BV139" s="212"/>
      <c r="BW139" s="212"/>
      <c r="BX139" s="212"/>
      <c r="BY139" s="212"/>
      <c r="BZ139" s="212"/>
      <c r="CA139" s="212"/>
      <c r="CB139" s="212"/>
      <c r="CC139" s="212"/>
      <c r="CD139" s="212"/>
      <c r="CE139" s="212"/>
      <c r="CF139" s="212"/>
      <c r="CG139" s="212"/>
      <c r="CH139" s="212"/>
      <c r="CI139" s="212"/>
      <c r="CJ139" s="212"/>
      <c r="CK139" s="212"/>
      <c r="CL139" s="28"/>
      <c r="CM139" s="28"/>
      <c r="CN139" s="28"/>
      <c r="CO139" s="28"/>
      <c r="CP139" s="10"/>
      <c r="CQ139" s="10"/>
      <c r="CR139" s="10"/>
      <c r="CS139" s="10"/>
      <c r="CT139" s="10"/>
      <c r="CU139" s="10"/>
      <c r="CV139" s="10"/>
      <c r="CW139" s="16"/>
      <c r="CX139" s="16"/>
      <c r="CY139" s="2"/>
      <c r="CZ139" s="36"/>
      <c r="DA139" s="36"/>
    </row>
    <row r="140" spans="2:109" ht="8.1" customHeight="1" x14ac:dyDescent="0.15">
      <c r="E140" s="286"/>
      <c r="F140" s="286"/>
      <c r="G140" s="224"/>
      <c r="H140" s="224"/>
      <c r="I140" s="224"/>
      <c r="J140" s="224"/>
      <c r="K140" s="224"/>
      <c r="L140" s="224"/>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c r="BI140" s="212"/>
      <c r="BJ140" s="212"/>
      <c r="BK140" s="212"/>
      <c r="BL140" s="212"/>
      <c r="BM140" s="212"/>
      <c r="BN140" s="212"/>
      <c r="BO140" s="212"/>
      <c r="BP140" s="212"/>
      <c r="BQ140" s="212"/>
      <c r="BR140" s="212"/>
      <c r="BS140" s="212"/>
      <c r="BT140" s="212"/>
      <c r="BU140" s="212"/>
      <c r="BV140" s="212"/>
      <c r="BW140" s="212"/>
      <c r="BX140" s="212"/>
      <c r="BY140" s="212"/>
      <c r="BZ140" s="212"/>
      <c r="CA140" s="212"/>
      <c r="CB140" s="212"/>
      <c r="CC140" s="212"/>
      <c r="CD140" s="212"/>
      <c r="CE140" s="212"/>
      <c r="CF140" s="212"/>
      <c r="CG140" s="212"/>
      <c r="CH140" s="212"/>
      <c r="CI140" s="212"/>
      <c r="CJ140" s="212"/>
      <c r="CK140" s="212"/>
      <c r="CL140" s="28"/>
      <c r="CM140" s="28"/>
      <c r="CN140" s="28"/>
      <c r="CO140" s="28"/>
      <c r="CP140" s="10"/>
      <c r="CQ140" s="10"/>
      <c r="CR140" s="10"/>
      <c r="CS140" s="10"/>
      <c r="CT140" s="10"/>
      <c r="CU140" s="10"/>
      <c r="CV140" s="10"/>
      <c r="CW140" s="16"/>
      <c r="CX140" s="16"/>
      <c r="CY140" s="2"/>
      <c r="CZ140" s="36"/>
      <c r="DA140" s="36"/>
    </row>
    <row r="141" spans="2:109" ht="8.1" customHeight="1" x14ac:dyDescent="0.15">
      <c r="E141" s="286"/>
      <c r="F141" s="286"/>
      <c r="G141" s="224"/>
      <c r="H141" s="224"/>
      <c r="I141" s="224"/>
      <c r="J141" s="224"/>
      <c r="K141" s="224"/>
      <c r="L141" s="224"/>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c r="BI141" s="212"/>
      <c r="BJ141" s="212"/>
      <c r="BK141" s="212"/>
      <c r="BL141" s="212"/>
      <c r="BM141" s="212"/>
      <c r="BN141" s="212"/>
      <c r="BO141" s="212"/>
      <c r="BP141" s="212"/>
      <c r="BQ141" s="212"/>
      <c r="BR141" s="212"/>
      <c r="BS141" s="212"/>
      <c r="BT141" s="212"/>
      <c r="BU141" s="212"/>
      <c r="BV141" s="212"/>
      <c r="BW141" s="212"/>
      <c r="BX141" s="212"/>
      <c r="BY141" s="212"/>
      <c r="BZ141" s="212"/>
      <c r="CA141" s="212"/>
      <c r="CB141" s="212"/>
      <c r="CC141" s="212"/>
      <c r="CD141" s="212"/>
      <c r="CE141" s="212"/>
      <c r="CF141" s="212"/>
      <c r="CG141" s="212"/>
      <c r="CH141" s="212"/>
      <c r="CI141" s="212"/>
      <c r="CJ141" s="212"/>
      <c r="CK141" s="212"/>
      <c r="CL141" s="28"/>
      <c r="CM141" s="28"/>
      <c r="CN141" s="28"/>
      <c r="CO141" s="28"/>
      <c r="CP141" s="10"/>
      <c r="CQ141" s="10"/>
      <c r="CR141" s="10"/>
      <c r="CS141" s="10"/>
      <c r="CT141" s="10"/>
      <c r="CU141" s="10"/>
      <c r="CV141" s="10"/>
      <c r="CW141" s="16"/>
      <c r="CX141" s="16"/>
      <c r="CY141" s="2"/>
      <c r="CZ141" s="36"/>
      <c r="DA141" s="36"/>
    </row>
    <row r="142" spans="2:109" ht="8.1" customHeight="1" x14ac:dyDescent="0.15">
      <c r="E142" s="286"/>
      <c r="F142" s="286"/>
      <c r="G142" s="224"/>
      <c r="H142" s="224"/>
      <c r="I142" s="224"/>
      <c r="J142" s="224"/>
      <c r="K142" s="224"/>
      <c r="L142" s="224"/>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2"/>
      <c r="BM142" s="212"/>
      <c r="BN142" s="212"/>
      <c r="BO142" s="212"/>
      <c r="BP142" s="212"/>
      <c r="BQ142" s="212"/>
      <c r="BR142" s="212"/>
      <c r="BS142" s="212"/>
      <c r="BT142" s="212"/>
      <c r="BU142" s="212"/>
      <c r="BV142" s="212"/>
      <c r="BW142" s="212"/>
      <c r="BX142" s="212"/>
      <c r="BY142" s="212"/>
      <c r="BZ142" s="212"/>
      <c r="CA142" s="212"/>
      <c r="CB142" s="212"/>
      <c r="CC142" s="212"/>
      <c r="CD142" s="212"/>
      <c r="CE142" s="212"/>
      <c r="CF142" s="212"/>
      <c r="CG142" s="212"/>
      <c r="CH142" s="212"/>
      <c r="CI142" s="212"/>
      <c r="CJ142" s="212"/>
      <c r="CK142" s="212"/>
      <c r="CL142" s="28"/>
      <c r="CM142" s="28"/>
      <c r="CN142" s="28"/>
      <c r="CO142" s="28"/>
      <c r="CP142" s="10"/>
      <c r="CQ142" s="10"/>
      <c r="CR142" s="10"/>
      <c r="CS142" s="10"/>
      <c r="CT142" s="10"/>
      <c r="CU142" s="10"/>
      <c r="CV142" s="10"/>
      <c r="CW142" s="16"/>
      <c r="CX142" s="16"/>
      <c r="CY142" s="2"/>
      <c r="CZ142" s="36"/>
      <c r="DA142" s="36"/>
    </row>
    <row r="143" spans="2:109" ht="8.1" customHeight="1" x14ac:dyDescent="0.15">
      <c r="E143" s="286"/>
      <c r="F143" s="286"/>
      <c r="G143" s="212" t="s">
        <v>194</v>
      </c>
      <c r="H143" s="212"/>
      <c r="I143" s="212"/>
      <c r="J143" s="212"/>
      <c r="K143" s="212"/>
      <c r="L143" s="212"/>
      <c r="M143" s="212" t="s">
        <v>199</v>
      </c>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c r="BI143" s="212"/>
      <c r="BJ143" s="212"/>
      <c r="BK143" s="212"/>
      <c r="BL143" s="212"/>
      <c r="BM143" s="212"/>
      <c r="BN143" s="212"/>
      <c r="BO143" s="212"/>
      <c r="BP143" s="212"/>
      <c r="BQ143" s="212"/>
      <c r="BR143" s="212"/>
      <c r="BS143" s="212"/>
      <c r="BT143" s="212"/>
      <c r="BU143" s="212"/>
      <c r="BV143" s="212"/>
      <c r="BW143" s="212"/>
      <c r="BX143" s="212"/>
      <c r="BY143" s="212"/>
      <c r="BZ143" s="212"/>
      <c r="CA143" s="212"/>
      <c r="CB143" s="212"/>
      <c r="CC143" s="212"/>
      <c r="CD143" s="212"/>
      <c r="CE143" s="212"/>
      <c r="CF143" s="212"/>
      <c r="CG143" s="212"/>
      <c r="CH143" s="212"/>
      <c r="CI143" s="212"/>
      <c r="CJ143" s="212"/>
      <c r="CK143" s="212"/>
      <c r="CL143" s="28"/>
      <c r="CM143" s="28"/>
      <c r="CN143" s="28"/>
      <c r="CO143" s="28"/>
      <c r="CP143" s="10"/>
      <c r="CQ143" s="10"/>
      <c r="CR143" s="10"/>
      <c r="CS143" s="10"/>
      <c r="CT143" s="10"/>
      <c r="CU143" s="10"/>
      <c r="CV143" s="10"/>
      <c r="CW143" s="16"/>
      <c r="CX143" s="16"/>
      <c r="CY143" s="2"/>
      <c r="CZ143" s="36"/>
      <c r="DA143" s="36"/>
    </row>
    <row r="144" spans="2:109" ht="8.1" customHeight="1" x14ac:dyDescent="0.15">
      <c r="E144" s="286"/>
      <c r="F144" s="286"/>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c r="BI144" s="212"/>
      <c r="BJ144" s="212"/>
      <c r="BK144" s="212"/>
      <c r="BL144" s="212"/>
      <c r="BM144" s="212"/>
      <c r="BN144" s="212"/>
      <c r="BO144" s="212"/>
      <c r="BP144" s="212"/>
      <c r="BQ144" s="212"/>
      <c r="BR144" s="212"/>
      <c r="BS144" s="212"/>
      <c r="BT144" s="212"/>
      <c r="BU144" s="212"/>
      <c r="BV144" s="212"/>
      <c r="BW144" s="212"/>
      <c r="BX144" s="212"/>
      <c r="BY144" s="212"/>
      <c r="BZ144" s="212"/>
      <c r="CA144" s="212"/>
      <c r="CB144" s="212"/>
      <c r="CC144" s="212"/>
      <c r="CD144" s="212"/>
      <c r="CE144" s="212"/>
      <c r="CF144" s="212"/>
      <c r="CG144" s="212"/>
      <c r="CH144" s="212"/>
      <c r="CI144" s="212"/>
      <c r="CJ144" s="212"/>
      <c r="CK144" s="212"/>
      <c r="CL144" s="28"/>
      <c r="CM144" s="28"/>
      <c r="CN144" s="28"/>
      <c r="CO144" s="28"/>
      <c r="CP144" s="10"/>
      <c r="CQ144" s="10"/>
      <c r="CR144" s="10"/>
      <c r="CS144" s="10"/>
      <c r="CT144" s="10"/>
      <c r="CU144" s="10"/>
      <c r="CV144" s="10"/>
      <c r="CW144" s="16"/>
      <c r="CX144" s="16"/>
      <c r="CY144" s="2"/>
      <c r="CZ144" s="36"/>
      <c r="DA144" s="36"/>
    </row>
    <row r="145" spans="5:110" ht="8.1" customHeight="1" x14ac:dyDescent="0.15">
      <c r="E145" s="329" t="s">
        <v>274</v>
      </c>
      <c r="F145" s="330"/>
      <c r="G145" s="330"/>
      <c r="H145" s="330"/>
      <c r="I145" s="330"/>
      <c r="J145" s="330"/>
      <c r="K145" s="330"/>
      <c r="L145" s="330"/>
      <c r="M145" s="330"/>
      <c r="N145" s="330"/>
      <c r="O145" s="330"/>
      <c r="P145" s="330"/>
      <c r="Q145" s="330"/>
      <c r="R145" s="330"/>
      <c r="S145" s="330"/>
      <c r="T145" s="330"/>
      <c r="U145" s="330"/>
      <c r="V145" s="330"/>
      <c r="W145" s="330"/>
      <c r="X145" s="330"/>
      <c r="Y145" s="330"/>
      <c r="Z145" s="330"/>
      <c r="AA145" s="330"/>
      <c r="AB145" s="330"/>
      <c r="AC145" s="330"/>
      <c r="AD145" s="330"/>
      <c r="AE145" s="330"/>
      <c r="AF145" s="330"/>
      <c r="AG145" s="330"/>
      <c r="AH145" s="330"/>
      <c r="AI145" s="330"/>
      <c r="AJ145" s="330"/>
      <c r="AK145" s="330"/>
      <c r="AL145" s="330"/>
      <c r="AM145" s="330"/>
      <c r="AN145" s="330"/>
      <c r="AO145" s="330"/>
      <c r="AP145" s="330"/>
      <c r="AQ145" s="330"/>
      <c r="AR145" s="330"/>
      <c r="AS145" s="330"/>
      <c r="AT145" s="330"/>
      <c r="AU145" s="330"/>
      <c r="AV145" s="330"/>
      <c r="AW145" s="330"/>
      <c r="AX145" s="330"/>
      <c r="AY145" s="330"/>
      <c r="AZ145" s="330"/>
      <c r="BA145" s="330"/>
      <c r="BB145" s="330"/>
      <c r="BC145" s="330"/>
      <c r="BD145" s="330"/>
      <c r="BE145" s="330"/>
      <c r="BF145" s="330"/>
      <c r="BG145" s="330"/>
      <c r="BH145" s="330"/>
      <c r="BI145" s="330"/>
      <c r="BJ145" s="330"/>
      <c r="BK145" s="330"/>
      <c r="BL145" s="330"/>
      <c r="BM145" s="330"/>
      <c r="BN145" s="330"/>
      <c r="BO145" s="330"/>
      <c r="BP145" s="330"/>
      <c r="BQ145" s="330"/>
      <c r="BR145" s="330"/>
      <c r="BS145" s="330"/>
      <c r="BT145" s="330"/>
      <c r="BU145" s="330"/>
      <c r="BV145" s="330"/>
      <c r="BW145" s="330"/>
      <c r="BX145" s="330"/>
      <c r="BY145" s="330"/>
      <c r="BZ145" s="330"/>
      <c r="CA145" s="330"/>
      <c r="CB145" s="330"/>
      <c r="CC145" s="330"/>
      <c r="CD145" s="330"/>
      <c r="CE145" s="330"/>
      <c r="CF145" s="330"/>
      <c r="CG145" s="330"/>
      <c r="CH145" s="330"/>
      <c r="CI145" s="330"/>
      <c r="CJ145" s="330"/>
      <c r="CK145" s="331"/>
      <c r="CL145" s="28"/>
      <c r="CM145" s="28"/>
      <c r="CN145" s="28"/>
      <c r="CO145" s="28"/>
      <c r="CP145" s="10"/>
      <c r="CQ145" s="10"/>
      <c r="CR145" s="10"/>
      <c r="CS145" s="10"/>
      <c r="CT145" s="10"/>
      <c r="CU145" s="10"/>
      <c r="CV145" s="10"/>
      <c r="CW145" s="16"/>
      <c r="CX145" s="16"/>
      <c r="CY145" s="2"/>
      <c r="CZ145" s="36"/>
      <c r="DA145" s="36"/>
    </row>
    <row r="146" spans="5:110" ht="8.1" customHeight="1" x14ac:dyDescent="0.15">
      <c r="E146" s="214"/>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c r="BI146" s="215"/>
      <c r="BJ146" s="215"/>
      <c r="BK146" s="215"/>
      <c r="BL146" s="215"/>
      <c r="BM146" s="215"/>
      <c r="BN146" s="215"/>
      <c r="BO146" s="215"/>
      <c r="BP146" s="215"/>
      <c r="BQ146" s="215"/>
      <c r="BR146" s="215"/>
      <c r="BS146" s="215"/>
      <c r="BT146" s="215"/>
      <c r="BU146" s="215"/>
      <c r="BV146" s="215"/>
      <c r="BW146" s="215"/>
      <c r="BX146" s="215"/>
      <c r="BY146" s="215"/>
      <c r="BZ146" s="215"/>
      <c r="CA146" s="215"/>
      <c r="CB146" s="215"/>
      <c r="CC146" s="215"/>
      <c r="CD146" s="215"/>
      <c r="CE146" s="215"/>
      <c r="CF146" s="215"/>
      <c r="CG146" s="215"/>
      <c r="CH146" s="215"/>
      <c r="CI146" s="215"/>
      <c r="CJ146" s="215"/>
      <c r="CK146" s="216"/>
      <c r="CL146" s="28"/>
      <c r="CM146" s="28"/>
      <c r="CN146" s="28"/>
      <c r="CO146" s="28"/>
      <c r="CP146" s="10"/>
      <c r="CQ146" s="10"/>
      <c r="CR146" s="10"/>
      <c r="CS146" s="10"/>
      <c r="CT146" s="10"/>
      <c r="CU146" s="10"/>
      <c r="CV146" s="10"/>
      <c r="CW146" s="16"/>
      <c r="CX146" s="16"/>
      <c r="CY146" s="2"/>
      <c r="CZ146" s="36"/>
      <c r="DA146" s="36"/>
    </row>
    <row r="147" spans="5:110" ht="8.1" customHeight="1" x14ac:dyDescent="0.15">
      <c r="E147" s="214"/>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c r="BI147" s="215"/>
      <c r="BJ147" s="215"/>
      <c r="BK147" s="215"/>
      <c r="BL147" s="215"/>
      <c r="BM147" s="215"/>
      <c r="BN147" s="215"/>
      <c r="BO147" s="215"/>
      <c r="BP147" s="215"/>
      <c r="BQ147" s="215"/>
      <c r="BR147" s="215"/>
      <c r="BS147" s="215"/>
      <c r="BT147" s="215"/>
      <c r="BU147" s="215"/>
      <c r="BV147" s="215"/>
      <c r="BW147" s="215"/>
      <c r="BX147" s="215"/>
      <c r="BY147" s="215"/>
      <c r="BZ147" s="215"/>
      <c r="CA147" s="215"/>
      <c r="CB147" s="215"/>
      <c r="CC147" s="215"/>
      <c r="CD147" s="215"/>
      <c r="CE147" s="215"/>
      <c r="CF147" s="215"/>
      <c r="CG147" s="215"/>
      <c r="CH147" s="215"/>
      <c r="CI147" s="215"/>
      <c r="CJ147" s="215"/>
      <c r="CK147" s="216"/>
      <c r="CL147" s="28"/>
      <c r="CM147" s="28"/>
      <c r="CN147" s="28"/>
      <c r="CO147" s="28"/>
      <c r="CP147" s="10"/>
      <c r="CQ147" s="10"/>
      <c r="CR147" s="10"/>
      <c r="CS147" s="10"/>
      <c r="CT147" s="10"/>
      <c r="CU147" s="10"/>
      <c r="CV147" s="10"/>
      <c r="CW147" s="16"/>
      <c r="CX147" s="16"/>
      <c r="CY147" s="2"/>
      <c r="CZ147" s="36"/>
      <c r="DA147" s="36"/>
    </row>
    <row r="148" spans="5:110" ht="8.1" customHeight="1" x14ac:dyDescent="0.15">
      <c r="E148" s="214"/>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c r="BI148" s="215"/>
      <c r="BJ148" s="215"/>
      <c r="BK148" s="215"/>
      <c r="BL148" s="215"/>
      <c r="BM148" s="215"/>
      <c r="BN148" s="215"/>
      <c r="BO148" s="215"/>
      <c r="BP148" s="215"/>
      <c r="BQ148" s="215"/>
      <c r="BR148" s="215"/>
      <c r="BS148" s="215"/>
      <c r="BT148" s="215"/>
      <c r="BU148" s="215"/>
      <c r="BV148" s="215"/>
      <c r="BW148" s="215"/>
      <c r="BX148" s="215"/>
      <c r="BY148" s="215"/>
      <c r="BZ148" s="215"/>
      <c r="CA148" s="215"/>
      <c r="CB148" s="215"/>
      <c r="CC148" s="215"/>
      <c r="CD148" s="215"/>
      <c r="CE148" s="215"/>
      <c r="CF148" s="215"/>
      <c r="CG148" s="215"/>
      <c r="CH148" s="215"/>
      <c r="CI148" s="215"/>
      <c r="CJ148" s="215"/>
      <c r="CK148" s="216"/>
      <c r="CL148" s="28"/>
      <c r="CM148" s="28"/>
      <c r="CN148" s="28"/>
      <c r="CO148" s="28"/>
      <c r="CP148" s="10"/>
      <c r="CQ148" s="10"/>
      <c r="CR148" s="10"/>
      <c r="CS148" s="10"/>
      <c r="CT148" s="10"/>
      <c r="CU148" s="10"/>
      <c r="CV148" s="10"/>
      <c r="CW148" s="16"/>
      <c r="CX148" s="16"/>
      <c r="CY148" s="2"/>
      <c r="CZ148" s="36"/>
      <c r="DA148" s="36"/>
    </row>
    <row r="149" spans="5:110" ht="8.1" customHeight="1" x14ac:dyDescent="0.15">
      <c r="E149" s="214" t="s">
        <v>273</v>
      </c>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c r="BI149" s="215"/>
      <c r="BJ149" s="215"/>
      <c r="BK149" s="215"/>
      <c r="BL149" s="215"/>
      <c r="BM149" s="215"/>
      <c r="BN149" s="215"/>
      <c r="BO149" s="215"/>
      <c r="BP149" s="215"/>
      <c r="BQ149" s="215"/>
      <c r="BR149" s="215"/>
      <c r="BS149" s="215"/>
      <c r="BT149" s="215"/>
      <c r="BU149" s="215"/>
      <c r="BV149" s="215"/>
      <c r="BW149" s="215"/>
      <c r="BX149" s="215"/>
      <c r="BY149" s="215"/>
      <c r="BZ149" s="215"/>
      <c r="CA149" s="215"/>
      <c r="CB149" s="215"/>
      <c r="CC149" s="215"/>
      <c r="CD149" s="215"/>
      <c r="CE149" s="215"/>
      <c r="CF149" s="215"/>
      <c r="CG149" s="215"/>
      <c r="CH149" s="215"/>
      <c r="CI149" s="215"/>
      <c r="CJ149" s="215"/>
      <c r="CK149" s="216"/>
      <c r="CL149" s="28"/>
      <c r="CM149" s="28"/>
      <c r="CN149" s="28"/>
      <c r="CO149" s="28"/>
      <c r="CP149" s="2"/>
      <c r="CQ149" s="2"/>
      <c r="CR149" s="2"/>
      <c r="CS149" s="2"/>
      <c r="CT149" s="2"/>
      <c r="CU149" s="2"/>
      <c r="CV149" s="2"/>
      <c r="CW149" s="2"/>
      <c r="CX149" s="2"/>
      <c r="CY149" s="2"/>
      <c r="CZ149" s="36"/>
      <c r="DA149" s="36"/>
    </row>
    <row r="150" spans="5:110" ht="8.1" customHeight="1" x14ac:dyDescent="0.15">
      <c r="E150" s="217"/>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218"/>
      <c r="CK150" s="219"/>
      <c r="CL150" s="28"/>
      <c r="CM150" s="28"/>
      <c r="CN150" s="28"/>
      <c r="CO150" s="28"/>
      <c r="CP150" s="2"/>
      <c r="CQ150" s="2"/>
      <c r="CR150" s="2"/>
      <c r="CS150" s="2"/>
      <c r="CT150" s="2"/>
      <c r="CU150" s="2"/>
      <c r="CV150" s="2"/>
      <c r="CW150" s="2"/>
      <c r="CX150" s="2"/>
      <c r="CY150" s="2"/>
      <c r="CZ150" s="36"/>
      <c r="DA150" s="36"/>
    </row>
    <row r="151" spans="5:110" ht="8.1" customHeight="1" x14ac:dyDescent="0.15">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19"/>
      <c r="BS151" s="119"/>
      <c r="BT151" s="119"/>
      <c r="BU151" s="119"/>
      <c r="BV151" s="119"/>
      <c r="BW151" s="119"/>
      <c r="BX151" s="119"/>
      <c r="BY151" s="119"/>
      <c r="BZ151" s="119"/>
      <c r="CA151" s="119"/>
      <c r="CB151" s="119"/>
      <c r="CC151" s="119"/>
      <c r="CD151" s="119"/>
      <c r="CE151" s="119"/>
      <c r="CF151" s="119"/>
      <c r="CG151" s="119"/>
      <c r="CH151" s="119"/>
      <c r="CI151" s="119"/>
      <c r="CJ151" s="119"/>
      <c r="CK151" s="119"/>
      <c r="CL151" s="28"/>
      <c r="CM151" s="28"/>
      <c r="CN151" s="28"/>
      <c r="CO151" s="28"/>
      <c r="CP151" s="2"/>
      <c r="CQ151" s="2"/>
      <c r="CR151" s="2"/>
      <c r="CS151" s="2"/>
      <c r="CT151" s="2"/>
      <c r="CU151" s="2"/>
      <c r="CV151" s="2"/>
      <c r="CW151" s="2"/>
      <c r="CX151" s="2"/>
      <c r="CY151" s="2"/>
      <c r="CZ151" s="36"/>
      <c r="DA151" s="36"/>
      <c r="DB151" s="36"/>
      <c r="DC151" s="36"/>
      <c r="DD151" s="36"/>
      <c r="DE151" s="36"/>
    </row>
    <row r="152" spans="5:110" ht="8.1" customHeight="1" x14ac:dyDescent="0.15">
      <c r="E152" s="108"/>
      <c r="F152" s="108"/>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8"/>
      <c r="CK152" s="108"/>
      <c r="CL152" s="28"/>
      <c r="CM152" s="28"/>
      <c r="CN152" s="28"/>
      <c r="CO152" s="28"/>
      <c r="CP152" s="2"/>
      <c r="CQ152" s="2"/>
      <c r="CR152" s="2"/>
      <c r="CS152" s="2"/>
      <c r="CT152" s="2"/>
      <c r="CU152" s="2"/>
      <c r="CV152" s="2"/>
      <c r="CW152" s="2"/>
      <c r="CX152" s="2"/>
      <c r="CY152" s="2"/>
      <c r="CZ152" s="36"/>
      <c r="DA152" s="36"/>
      <c r="DB152" s="36"/>
      <c r="DC152" s="36"/>
      <c r="DD152" s="36"/>
      <c r="DE152" s="36"/>
    </row>
    <row r="153" spans="5:110" ht="8.1" customHeight="1" x14ac:dyDescent="0.2">
      <c r="E153" s="384" t="s">
        <v>28</v>
      </c>
      <c r="F153" s="385"/>
      <c r="G153" s="385"/>
      <c r="H153" s="385"/>
      <c r="I153" s="385"/>
      <c r="J153" s="385"/>
      <c r="K153" s="385"/>
      <c r="L153" s="385"/>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385"/>
      <c r="AL153" s="385"/>
      <c r="AM153" s="385"/>
      <c r="AN153" s="385"/>
      <c r="AO153" s="385"/>
      <c r="AP153" s="385"/>
      <c r="AQ153" s="385"/>
      <c r="AR153" s="385"/>
      <c r="AS153" s="385"/>
      <c r="AT153" s="385"/>
      <c r="AU153" s="385"/>
      <c r="AV153" s="385"/>
      <c r="AW153" s="385"/>
      <c r="AX153" s="385"/>
      <c r="AY153" s="385"/>
      <c r="AZ153" s="385"/>
      <c r="BA153" s="385"/>
      <c r="BB153" s="385"/>
      <c r="BC153" s="385"/>
      <c r="BD153" s="385"/>
      <c r="BE153" s="385"/>
      <c r="BF153" s="385"/>
      <c r="BG153" s="385"/>
      <c r="BH153" s="385"/>
      <c r="BI153" s="385"/>
      <c r="BJ153" s="385"/>
      <c r="BK153" s="385"/>
      <c r="BL153" s="385"/>
      <c r="BM153" s="385"/>
      <c r="BN153" s="385"/>
      <c r="BO153" s="385"/>
      <c r="BP153" s="385"/>
      <c r="BQ153" s="385"/>
      <c r="BR153" s="385"/>
      <c r="BS153" s="385"/>
      <c r="BT153" s="385"/>
      <c r="BU153" s="385"/>
      <c r="BV153" s="385"/>
      <c r="BW153" s="385"/>
      <c r="BX153" s="385"/>
      <c r="BY153" s="385"/>
      <c r="BZ153" s="385"/>
      <c r="CA153" s="385"/>
      <c r="CB153" s="385"/>
      <c r="CC153" s="385"/>
      <c r="CD153" s="385"/>
      <c r="CE153" s="385"/>
      <c r="CF153" s="385"/>
      <c r="CG153" s="385"/>
      <c r="CH153" s="385"/>
      <c r="CI153" s="385"/>
      <c r="CJ153" s="385"/>
      <c r="CK153" s="386"/>
      <c r="CL153" s="28"/>
      <c r="CM153" s="28"/>
      <c r="CN153" s="28"/>
      <c r="CO153" s="28"/>
      <c r="CW153" s="24"/>
      <c r="CX153" s="2"/>
      <c r="CY153" s="2"/>
      <c r="CZ153" s="36"/>
      <c r="DA153" s="36"/>
      <c r="DB153" s="36"/>
      <c r="DC153" s="36"/>
      <c r="DD153" s="36"/>
      <c r="DE153" s="36"/>
    </row>
    <row r="154" spans="5:110" ht="8.1" customHeight="1" x14ac:dyDescent="0.2">
      <c r="E154" s="387"/>
      <c r="F154" s="383"/>
      <c r="G154" s="383"/>
      <c r="H154" s="383"/>
      <c r="I154" s="383"/>
      <c r="J154" s="383"/>
      <c r="K154" s="383"/>
      <c r="L154" s="383"/>
      <c r="M154" s="383"/>
      <c r="N154" s="383"/>
      <c r="O154" s="383"/>
      <c r="P154" s="383"/>
      <c r="Q154" s="383"/>
      <c r="R154" s="383"/>
      <c r="S154" s="383"/>
      <c r="T154" s="383"/>
      <c r="U154" s="383"/>
      <c r="V154" s="383"/>
      <c r="W154" s="383"/>
      <c r="X154" s="383"/>
      <c r="Y154" s="383"/>
      <c r="Z154" s="383"/>
      <c r="AA154" s="383"/>
      <c r="AB154" s="383"/>
      <c r="AC154" s="383"/>
      <c r="AD154" s="383"/>
      <c r="AE154" s="383"/>
      <c r="AF154" s="383"/>
      <c r="AG154" s="383"/>
      <c r="AH154" s="383"/>
      <c r="AI154" s="383"/>
      <c r="AJ154" s="383"/>
      <c r="AK154" s="383"/>
      <c r="AL154" s="383"/>
      <c r="AM154" s="383"/>
      <c r="AN154" s="383"/>
      <c r="AO154" s="383"/>
      <c r="AP154" s="383"/>
      <c r="AQ154" s="383"/>
      <c r="AR154" s="383"/>
      <c r="AS154" s="383"/>
      <c r="AT154" s="383"/>
      <c r="AU154" s="383"/>
      <c r="AV154" s="383"/>
      <c r="AW154" s="383"/>
      <c r="AX154" s="383"/>
      <c r="AY154" s="383"/>
      <c r="AZ154" s="383"/>
      <c r="BA154" s="383"/>
      <c r="BB154" s="383"/>
      <c r="BC154" s="383"/>
      <c r="BD154" s="383"/>
      <c r="BE154" s="383"/>
      <c r="BF154" s="383"/>
      <c r="BG154" s="383"/>
      <c r="BH154" s="383"/>
      <c r="BI154" s="383"/>
      <c r="BJ154" s="383"/>
      <c r="BK154" s="383"/>
      <c r="BL154" s="383"/>
      <c r="BM154" s="383"/>
      <c r="BN154" s="383"/>
      <c r="BO154" s="383"/>
      <c r="BP154" s="383"/>
      <c r="BQ154" s="383"/>
      <c r="BR154" s="383"/>
      <c r="BS154" s="383"/>
      <c r="BT154" s="383"/>
      <c r="BU154" s="383"/>
      <c r="BV154" s="383"/>
      <c r="BW154" s="383"/>
      <c r="BX154" s="383"/>
      <c r="BY154" s="383"/>
      <c r="BZ154" s="383"/>
      <c r="CA154" s="383"/>
      <c r="CB154" s="383"/>
      <c r="CC154" s="383"/>
      <c r="CD154" s="383"/>
      <c r="CE154" s="383"/>
      <c r="CF154" s="383"/>
      <c r="CG154" s="383"/>
      <c r="CH154" s="383"/>
      <c r="CI154" s="383"/>
      <c r="CJ154" s="383"/>
      <c r="CK154" s="388"/>
      <c r="CL154" s="28"/>
      <c r="CM154" s="28"/>
      <c r="CN154" s="28"/>
      <c r="CO154" s="28"/>
      <c r="CW154" s="24"/>
      <c r="CX154" s="2"/>
      <c r="CY154" s="2"/>
      <c r="CZ154" s="36"/>
      <c r="DA154" s="36"/>
      <c r="DB154" s="36"/>
      <c r="DC154" s="36"/>
      <c r="DD154" s="36"/>
      <c r="DE154" s="36"/>
    </row>
    <row r="155" spans="5:110" ht="8.1" customHeight="1" x14ac:dyDescent="0.2">
      <c r="E155" s="411"/>
      <c r="F155" s="412"/>
      <c r="G155" s="412"/>
      <c r="H155" s="412"/>
      <c r="I155" s="412"/>
      <c r="J155" s="412"/>
      <c r="K155" s="412"/>
      <c r="L155" s="412"/>
      <c r="M155" s="412"/>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2"/>
      <c r="AJ155" s="412"/>
      <c r="AK155" s="412"/>
      <c r="AL155" s="412"/>
      <c r="AM155" s="412"/>
      <c r="AN155" s="412"/>
      <c r="AO155" s="412"/>
      <c r="AP155" s="412"/>
      <c r="AQ155" s="412"/>
      <c r="AR155" s="412"/>
      <c r="AS155" s="412"/>
      <c r="AT155" s="412"/>
      <c r="AU155" s="412"/>
      <c r="AV155" s="412"/>
      <c r="AW155" s="412"/>
      <c r="AX155" s="412"/>
      <c r="AY155" s="412"/>
      <c r="AZ155" s="412"/>
      <c r="BA155" s="412"/>
      <c r="BB155" s="412"/>
      <c r="BC155" s="412"/>
      <c r="BD155" s="412"/>
      <c r="BE155" s="412"/>
      <c r="BF155" s="412"/>
      <c r="BG155" s="412"/>
      <c r="BH155" s="412"/>
      <c r="BI155" s="412"/>
      <c r="BJ155" s="412"/>
      <c r="BK155" s="412"/>
      <c r="BL155" s="412"/>
      <c r="BM155" s="412"/>
      <c r="BN155" s="412"/>
      <c r="BO155" s="412"/>
      <c r="BP155" s="412"/>
      <c r="BQ155" s="412"/>
      <c r="BR155" s="412"/>
      <c r="BS155" s="412"/>
      <c r="BT155" s="412"/>
      <c r="BU155" s="412"/>
      <c r="BV155" s="412"/>
      <c r="BW155" s="412"/>
      <c r="BX155" s="412"/>
      <c r="BY155" s="412"/>
      <c r="BZ155" s="412"/>
      <c r="CA155" s="412"/>
      <c r="CB155" s="412"/>
      <c r="CC155" s="412"/>
      <c r="CD155" s="412"/>
      <c r="CE155" s="412"/>
      <c r="CF155" s="412"/>
      <c r="CG155" s="412"/>
      <c r="CH155" s="412"/>
      <c r="CI155" s="412"/>
      <c r="CJ155" s="412"/>
      <c r="CK155" s="413"/>
      <c r="CL155" s="28"/>
      <c r="CM155" s="28"/>
      <c r="CN155" s="28"/>
      <c r="CO155" s="28"/>
      <c r="CW155" s="24"/>
      <c r="CX155" s="2"/>
      <c r="CY155" s="2"/>
      <c r="CZ155" s="36"/>
      <c r="DA155" s="36"/>
      <c r="DB155" s="36"/>
      <c r="DC155" s="36"/>
      <c r="DD155" s="36"/>
      <c r="DE155" s="36"/>
    </row>
    <row r="156" spans="5:110" ht="8.1" customHeight="1" x14ac:dyDescent="0.2">
      <c r="E156" s="208" t="s">
        <v>29</v>
      </c>
      <c r="F156" s="208"/>
      <c r="G156" s="208"/>
      <c r="H156" s="208" t="s">
        <v>0</v>
      </c>
      <c r="I156" s="208"/>
      <c r="J156" s="208"/>
      <c r="K156" s="208"/>
      <c r="L156" s="208"/>
      <c r="M156" s="208"/>
      <c r="N156" s="208"/>
      <c r="O156" s="208"/>
      <c r="P156" s="208"/>
      <c r="Q156" s="208"/>
      <c r="R156" s="208"/>
      <c r="S156" s="208"/>
      <c r="T156" s="208"/>
      <c r="U156" s="208"/>
      <c r="V156" s="208"/>
      <c r="W156" s="208"/>
      <c r="X156" s="208" t="s">
        <v>1</v>
      </c>
      <c r="Y156" s="208"/>
      <c r="Z156" s="208"/>
      <c r="AA156" s="208"/>
      <c r="AB156" s="208"/>
      <c r="AC156" s="208"/>
      <c r="AD156" s="208"/>
      <c r="AE156" s="208"/>
      <c r="AF156" s="208"/>
      <c r="AG156" s="208"/>
      <c r="AH156" s="208"/>
      <c r="AI156" s="208"/>
      <c r="AJ156" s="208"/>
      <c r="AK156" s="208" t="s">
        <v>30</v>
      </c>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t="s">
        <v>31</v>
      </c>
      <c r="BI156" s="208"/>
      <c r="BJ156" s="208"/>
      <c r="BK156" s="208"/>
      <c r="BL156" s="208"/>
      <c r="BM156" s="208"/>
      <c r="BN156" s="208"/>
      <c r="BO156" s="208"/>
      <c r="BP156" s="208"/>
      <c r="BQ156" s="208"/>
      <c r="BR156" s="208"/>
      <c r="BS156" s="208"/>
      <c r="BT156" s="208"/>
      <c r="BU156" s="208"/>
      <c r="BV156" s="208"/>
      <c r="BW156" s="208"/>
      <c r="BX156" s="208"/>
      <c r="BY156" s="208"/>
      <c r="BZ156" s="208"/>
      <c r="CA156" s="208"/>
      <c r="CB156" s="208"/>
      <c r="CC156" s="208"/>
      <c r="CD156" s="304" t="s">
        <v>33</v>
      </c>
      <c r="CE156" s="305"/>
      <c r="CF156" s="305"/>
      <c r="CG156" s="305"/>
      <c r="CH156" s="305"/>
      <c r="CI156" s="305"/>
      <c r="CJ156" s="305"/>
      <c r="CK156" s="306"/>
      <c r="CL156" s="28"/>
      <c r="CM156" s="28"/>
      <c r="CN156" s="28"/>
      <c r="CO156" s="28"/>
      <c r="CW156" s="24"/>
      <c r="CX156" s="2"/>
      <c r="CY156" s="2"/>
      <c r="CZ156" s="36"/>
      <c r="DA156" s="36"/>
      <c r="DB156" s="36"/>
      <c r="DC156" s="36"/>
      <c r="DD156" s="36"/>
      <c r="DE156" s="36"/>
    </row>
    <row r="157" spans="5:110" ht="8.1" customHeight="1" x14ac:dyDescent="0.2">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98"/>
      <c r="CE157" s="299"/>
      <c r="CF157" s="299"/>
      <c r="CG157" s="299"/>
      <c r="CH157" s="299"/>
      <c r="CI157" s="299"/>
      <c r="CJ157" s="299"/>
      <c r="CK157" s="300"/>
      <c r="CL157" s="28"/>
      <c r="CM157" s="28"/>
      <c r="CN157" s="28"/>
      <c r="CO157" s="28"/>
      <c r="CW157" s="24"/>
      <c r="CX157" s="2"/>
      <c r="CY157" s="2"/>
      <c r="CZ157" s="36"/>
      <c r="DA157" s="36"/>
      <c r="DB157" s="36"/>
      <c r="DC157" s="36"/>
      <c r="DD157" s="36"/>
      <c r="DE157" s="36"/>
    </row>
    <row r="158" spans="5:110" ht="8.1" customHeight="1" x14ac:dyDescent="0.2">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c r="BI158" s="208"/>
      <c r="BJ158" s="208"/>
      <c r="BK158" s="208"/>
      <c r="BL158" s="208"/>
      <c r="BM158" s="208"/>
      <c r="BN158" s="208"/>
      <c r="BO158" s="208"/>
      <c r="BP158" s="208"/>
      <c r="BQ158" s="208"/>
      <c r="BR158" s="208"/>
      <c r="BS158" s="208"/>
      <c r="BT158" s="208"/>
      <c r="BU158" s="208"/>
      <c r="BV158" s="208"/>
      <c r="BW158" s="208"/>
      <c r="BX158" s="208"/>
      <c r="BY158" s="208"/>
      <c r="BZ158" s="208"/>
      <c r="CA158" s="208"/>
      <c r="CB158" s="208"/>
      <c r="CC158" s="208"/>
      <c r="CD158" s="298" t="s">
        <v>32</v>
      </c>
      <c r="CE158" s="299"/>
      <c r="CF158" s="299"/>
      <c r="CG158" s="299"/>
      <c r="CH158" s="299"/>
      <c r="CI158" s="299"/>
      <c r="CJ158" s="299"/>
      <c r="CK158" s="300"/>
      <c r="CL158" s="159"/>
      <c r="CM158" s="159"/>
      <c r="CN158" s="28"/>
      <c r="CO158" s="28"/>
      <c r="CW158" s="24"/>
      <c r="CX158" s="2"/>
      <c r="CY158" s="2"/>
      <c r="CZ158" s="36"/>
      <c r="DA158" s="36"/>
      <c r="DB158" s="36"/>
      <c r="DC158" s="36"/>
      <c r="DD158" s="36"/>
      <c r="DE158" s="36"/>
    </row>
    <row r="159" spans="5:110" ht="8.1" customHeight="1" x14ac:dyDescent="0.2">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c r="BI159" s="208"/>
      <c r="BJ159" s="208"/>
      <c r="BK159" s="208"/>
      <c r="BL159" s="208"/>
      <c r="BM159" s="208"/>
      <c r="BN159" s="208"/>
      <c r="BO159" s="208"/>
      <c r="BP159" s="208"/>
      <c r="BQ159" s="208"/>
      <c r="BR159" s="208"/>
      <c r="BS159" s="208"/>
      <c r="BT159" s="208"/>
      <c r="BU159" s="208"/>
      <c r="BV159" s="208"/>
      <c r="BW159" s="208"/>
      <c r="BX159" s="208"/>
      <c r="BY159" s="208"/>
      <c r="BZ159" s="208"/>
      <c r="CA159" s="208"/>
      <c r="CB159" s="208"/>
      <c r="CC159" s="208"/>
      <c r="CD159" s="301"/>
      <c r="CE159" s="302"/>
      <c r="CF159" s="302"/>
      <c r="CG159" s="302"/>
      <c r="CH159" s="302"/>
      <c r="CI159" s="302"/>
      <c r="CJ159" s="302"/>
      <c r="CK159" s="303"/>
      <c r="CL159" s="28"/>
      <c r="CM159" s="28"/>
      <c r="CN159" s="28"/>
      <c r="CO159" s="28"/>
      <c r="CW159" s="24"/>
      <c r="CX159" s="2"/>
      <c r="CY159" s="2"/>
      <c r="CZ159" s="147" t="s">
        <v>232</v>
      </c>
      <c r="DA159" s="148" t="s">
        <v>234</v>
      </c>
      <c r="DB159" s="40" t="s">
        <v>235</v>
      </c>
      <c r="DC159" s="40" t="s">
        <v>236</v>
      </c>
      <c r="DD159" s="40" t="s">
        <v>237</v>
      </c>
      <c r="DE159" s="40" t="s">
        <v>238</v>
      </c>
      <c r="DF159" s="40" t="s">
        <v>239</v>
      </c>
    </row>
    <row r="160" spans="5:110" ht="8.1" customHeight="1" x14ac:dyDescent="0.2">
      <c r="E160" s="209"/>
      <c r="F160" s="209"/>
      <c r="G160" s="209"/>
      <c r="H160" s="307" t="str">
        <f>IF(E160="","",_xlfn.XLOOKUP(E160,DA160:DA168,DB160:DB168))</f>
        <v/>
      </c>
      <c r="I160" s="307"/>
      <c r="J160" s="307"/>
      <c r="K160" s="307"/>
      <c r="L160" s="307"/>
      <c r="M160" s="307"/>
      <c r="N160" s="307"/>
      <c r="O160" s="307"/>
      <c r="P160" s="307"/>
      <c r="Q160" s="307"/>
      <c r="R160" s="307"/>
      <c r="S160" s="307"/>
      <c r="T160" s="307"/>
      <c r="U160" s="307"/>
      <c r="V160" s="307"/>
      <c r="W160" s="307"/>
      <c r="X160" s="297"/>
      <c r="Y160" s="297"/>
      <c r="Z160" s="297"/>
      <c r="AA160" s="297"/>
      <c r="AB160" s="297"/>
      <c r="AC160" s="297"/>
      <c r="AD160" s="297"/>
      <c r="AE160" s="297"/>
      <c r="AF160" s="297"/>
      <c r="AG160" s="297"/>
      <c r="AH160" s="297"/>
      <c r="AI160" s="297"/>
      <c r="AJ160" s="297"/>
      <c r="AK160" s="297"/>
      <c r="AL160" s="297"/>
      <c r="AM160" s="297"/>
      <c r="AN160" s="297"/>
      <c r="AO160" s="297"/>
      <c r="AP160" s="297"/>
      <c r="AQ160" s="297"/>
      <c r="AR160" s="297"/>
      <c r="AS160" s="297"/>
      <c r="AT160" s="297"/>
      <c r="AU160" s="297"/>
      <c r="AV160" s="297"/>
      <c r="AW160" s="297"/>
      <c r="AX160" s="297"/>
      <c r="AY160" s="297"/>
      <c r="AZ160" s="297"/>
      <c r="BA160" s="297"/>
      <c r="BB160" s="297"/>
      <c r="BC160" s="297"/>
      <c r="BD160" s="297"/>
      <c r="BE160" s="297"/>
      <c r="BF160" s="297"/>
      <c r="BG160" s="297"/>
      <c r="BH160" s="297"/>
      <c r="BI160" s="297"/>
      <c r="BJ160" s="297"/>
      <c r="BK160" s="297"/>
      <c r="BL160" s="297"/>
      <c r="BM160" s="297"/>
      <c r="BN160" s="297"/>
      <c r="BO160" s="297"/>
      <c r="BP160" s="297"/>
      <c r="BQ160" s="297"/>
      <c r="BR160" s="297"/>
      <c r="BS160" s="297"/>
      <c r="BT160" s="297"/>
      <c r="BU160" s="297"/>
      <c r="BV160" s="297"/>
      <c r="BW160" s="297"/>
      <c r="BX160" s="297"/>
      <c r="BY160" s="297"/>
      <c r="BZ160" s="297"/>
      <c r="CA160" s="297"/>
      <c r="CB160" s="297"/>
      <c r="CC160" s="297"/>
      <c r="CD160" s="297"/>
      <c r="CE160" s="297"/>
      <c r="CF160" s="297"/>
      <c r="CG160" s="297"/>
      <c r="CH160" s="297"/>
      <c r="CI160" s="297"/>
      <c r="CJ160" s="297"/>
      <c r="CK160" s="297"/>
      <c r="CL160" s="28"/>
      <c r="CM160" s="28"/>
      <c r="CN160" s="28"/>
      <c r="CO160" s="28"/>
      <c r="CW160" s="24"/>
      <c r="CX160" s="2"/>
      <c r="CY160" s="2"/>
      <c r="CZ160" s="394">
        <v>1</v>
      </c>
      <c r="DA160" s="149" t="s">
        <v>72</v>
      </c>
      <c r="DB160" s="40" t="s">
        <v>259</v>
      </c>
      <c r="DC160" s="40" t="s">
        <v>240</v>
      </c>
      <c r="DD160" s="40" t="s">
        <v>241</v>
      </c>
      <c r="DE160" s="40" t="s">
        <v>241</v>
      </c>
      <c r="DF160" s="40" t="s">
        <v>241</v>
      </c>
    </row>
    <row r="161" spans="5:110" ht="8.1" customHeight="1" x14ac:dyDescent="0.2">
      <c r="E161" s="209"/>
      <c r="F161" s="209"/>
      <c r="G161" s="209"/>
      <c r="H161" s="307"/>
      <c r="I161" s="307"/>
      <c r="J161" s="307"/>
      <c r="K161" s="307"/>
      <c r="L161" s="307"/>
      <c r="M161" s="307"/>
      <c r="N161" s="307"/>
      <c r="O161" s="307"/>
      <c r="P161" s="307"/>
      <c r="Q161" s="307"/>
      <c r="R161" s="307"/>
      <c r="S161" s="307"/>
      <c r="T161" s="307"/>
      <c r="U161" s="307"/>
      <c r="V161" s="307"/>
      <c r="W161" s="30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7"/>
      <c r="AY161" s="297"/>
      <c r="AZ161" s="297"/>
      <c r="BA161" s="297"/>
      <c r="BB161" s="297"/>
      <c r="BC161" s="297"/>
      <c r="BD161" s="297"/>
      <c r="BE161" s="297"/>
      <c r="BF161" s="297"/>
      <c r="BG161" s="297"/>
      <c r="BH161" s="297"/>
      <c r="BI161" s="297"/>
      <c r="BJ161" s="297"/>
      <c r="BK161" s="297"/>
      <c r="BL161" s="297"/>
      <c r="BM161" s="297"/>
      <c r="BN161" s="297"/>
      <c r="BO161" s="297"/>
      <c r="BP161" s="297"/>
      <c r="BQ161" s="297"/>
      <c r="BR161" s="297"/>
      <c r="BS161" s="297"/>
      <c r="BT161" s="297"/>
      <c r="BU161" s="297"/>
      <c r="BV161" s="297"/>
      <c r="BW161" s="297"/>
      <c r="BX161" s="297"/>
      <c r="BY161" s="297"/>
      <c r="BZ161" s="297"/>
      <c r="CA161" s="297"/>
      <c r="CB161" s="297"/>
      <c r="CC161" s="297"/>
      <c r="CD161" s="297"/>
      <c r="CE161" s="297"/>
      <c r="CF161" s="297"/>
      <c r="CG161" s="297"/>
      <c r="CH161" s="297"/>
      <c r="CI161" s="297"/>
      <c r="CJ161" s="297"/>
      <c r="CK161" s="297"/>
      <c r="CL161" s="28"/>
      <c r="CM161" s="28"/>
      <c r="CN161" s="28"/>
      <c r="CO161" s="28"/>
      <c r="CW161" s="24"/>
      <c r="CX161" s="2"/>
      <c r="CY161" s="2"/>
      <c r="CZ161" s="394"/>
      <c r="DA161" s="149" t="s">
        <v>233</v>
      </c>
      <c r="DB161" s="40" t="s">
        <v>40</v>
      </c>
      <c r="DC161" s="40" t="s">
        <v>231</v>
      </c>
      <c r="DD161" s="40" t="s">
        <v>260</v>
      </c>
      <c r="DE161" s="40" t="s">
        <v>241</v>
      </c>
      <c r="DF161" s="40" t="s">
        <v>241</v>
      </c>
    </row>
    <row r="162" spans="5:110" ht="8.1" customHeight="1" x14ac:dyDescent="0.2">
      <c r="E162" s="209"/>
      <c r="F162" s="308"/>
      <c r="G162" s="308"/>
      <c r="H162" s="307" t="str">
        <f>IF(E162="","",_xlfn.XLOOKUP(E162,DA160:DA168,DB160:DB168))</f>
        <v/>
      </c>
      <c r="I162" s="307"/>
      <c r="J162" s="307"/>
      <c r="K162" s="307"/>
      <c r="L162" s="307"/>
      <c r="M162" s="307"/>
      <c r="N162" s="307"/>
      <c r="O162" s="307"/>
      <c r="P162" s="307"/>
      <c r="Q162" s="307"/>
      <c r="R162" s="307"/>
      <c r="S162" s="307"/>
      <c r="T162" s="307"/>
      <c r="U162" s="307"/>
      <c r="V162" s="307"/>
      <c r="W162" s="307"/>
      <c r="X162" s="297"/>
      <c r="Y162" s="297"/>
      <c r="Z162" s="297"/>
      <c r="AA162" s="297"/>
      <c r="AB162" s="297"/>
      <c r="AC162" s="297"/>
      <c r="AD162" s="297"/>
      <c r="AE162" s="297"/>
      <c r="AF162" s="297"/>
      <c r="AG162" s="297"/>
      <c r="AH162" s="297"/>
      <c r="AI162" s="297"/>
      <c r="AJ162" s="297"/>
      <c r="AK162" s="297"/>
      <c r="AL162" s="297"/>
      <c r="AM162" s="297"/>
      <c r="AN162" s="297"/>
      <c r="AO162" s="297"/>
      <c r="AP162" s="297"/>
      <c r="AQ162" s="297"/>
      <c r="AR162" s="297"/>
      <c r="AS162" s="297"/>
      <c r="AT162" s="297"/>
      <c r="AU162" s="297"/>
      <c r="AV162" s="297"/>
      <c r="AW162" s="297"/>
      <c r="AX162" s="297"/>
      <c r="AY162" s="297"/>
      <c r="AZ162" s="297"/>
      <c r="BA162" s="297"/>
      <c r="BB162" s="297"/>
      <c r="BC162" s="297"/>
      <c r="BD162" s="297"/>
      <c r="BE162" s="297"/>
      <c r="BF162" s="297"/>
      <c r="BG162" s="297"/>
      <c r="BH162" s="297"/>
      <c r="BI162" s="297"/>
      <c r="BJ162" s="297"/>
      <c r="BK162" s="297"/>
      <c r="BL162" s="297"/>
      <c r="BM162" s="297"/>
      <c r="BN162" s="297"/>
      <c r="BO162" s="297"/>
      <c r="BP162" s="297"/>
      <c r="BQ162" s="297"/>
      <c r="BR162" s="297"/>
      <c r="BS162" s="297"/>
      <c r="BT162" s="297"/>
      <c r="BU162" s="297"/>
      <c r="BV162" s="297"/>
      <c r="BW162" s="297"/>
      <c r="BX162" s="297"/>
      <c r="BY162" s="297"/>
      <c r="BZ162" s="297"/>
      <c r="CA162" s="297"/>
      <c r="CB162" s="297"/>
      <c r="CC162" s="297"/>
      <c r="CD162" s="297"/>
      <c r="CE162" s="297"/>
      <c r="CF162" s="297"/>
      <c r="CG162" s="297"/>
      <c r="CH162" s="297"/>
      <c r="CI162" s="297"/>
      <c r="CJ162" s="297"/>
      <c r="CK162" s="297"/>
      <c r="CL162" s="28"/>
      <c r="CM162" s="28"/>
      <c r="CN162" s="28"/>
      <c r="CO162" s="28"/>
      <c r="CW162" s="24"/>
      <c r="CX162" s="2"/>
      <c r="CY162" s="2"/>
      <c r="CZ162" s="394">
        <v>2</v>
      </c>
      <c r="DA162" s="149" t="s">
        <v>242</v>
      </c>
      <c r="DB162" s="40" t="s">
        <v>261</v>
      </c>
      <c r="DC162" s="40" t="s">
        <v>243</v>
      </c>
      <c r="DD162" s="40" t="s">
        <v>7</v>
      </c>
      <c r="DE162" s="40" t="s">
        <v>241</v>
      </c>
      <c r="DF162" s="40" t="s">
        <v>241</v>
      </c>
    </row>
    <row r="163" spans="5:110" ht="8.1" customHeight="1" x14ac:dyDescent="0.2">
      <c r="E163" s="308"/>
      <c r="F163" s="308"/>
      <c r="G163" s="308"/>
      <c r="H163" s="307"/>
      <c r="I163" s="307"/>
      <c r="J163" s="307"/>
      <c r="K163" s="307"/>
      <c r="L163" s="307"/>
      <c r="M163" s="307"/>
      <c r="N163" s="307"/>
      <c r="O163" s="307"/>
      <c r="P163" s="307"/>
      <c r="Q163" s="307"/>
      <c r="R163" s="307"/>
      <c r="S163" s="307"/>
      <c r="T163" s="307"/>
      <c r="U163" s="307"/>
      <c r="V163" s="307"/>
      <c r="W163" s="307"/>
      <c r="X163" s="297"/>
      <c r="Y163" s="297"/>
      <c r="Z163" s="297"/>
      <c r="AA163" s="297"/>
      <c r="AB163" s="297"/>
      <c r="AC163" s="297"/>
      <c r="AD163" s="297"/>
      <c r="AE163" s="297"/>
      <c r="AF163" s="297"/>
      <c r="AG163" s="297"/>
      <c r="AH163" s="297"/>
      <c r="AI163" s="297"/>
      <c r="AJ163" s="297"/>
      <c r="AK163" s="297"/>
      <c r="AL163" s="297"/>
      <c r="AM163" s="297"/>
      <c r="AN163" s="297"/>
      <c r="AO163" s="297"/>
      <c r="AP163" s="297"/>
      <c r="AQ163" s="297"/>
      <c r="AR163" s="297"/>
      <c r="AS163" s="297"/>
      <c r="AT163" s="297"/>
      <c r="AU163" s="297"/>
      <c r="AV163" s="297"/>
      <c r="AW163" s="297"/>
      <c r="AX163" s="297"/>
      <c r="AY163" s="297"/>
      <c r="AZ163" s="297"/>
      <c r="BA163" s="297"/>
      <c r="BB163" s="297"/>
      <c r="BC163" s="297"/>
      <c r="BD163" s="297"/>
      <c r="BE163" s="297"/>
      <c r="BF163" s="297"/>
      <c r="BG163" s="297"/>
      <c r="BH163" s="297"/>
      <c r="BI163" s="297"/>
      <c r="BJ163" s="297"/>
      <c r="BK163" s="297"/>
      <c r="BL163" s="297"/>
      <c r="BM163" s="297"/>
      <c r="BN163" s="297"/>
      <c r="BO163" s="297"/>
      <c r="BP163" s="297"/>
      <c r="BQ163" s="297"/>
      <c r="BR163" s="297"/>
      <c r="BS163" s="297"/>
      <c r="BT163" s="297"/>
      <c r="BU163" s="297"/>
      <c r="BV163" s="297"/>
      <c r="BW163" s="297"/>
      <c r="BX163" s="297"/>
      <c r="BY163" s="297"/>
      <c r="BZ163" s="297"/>
      <c r="CA163" s="297"/>
      <c r="CB163" s="297"/>
      <c r="CC163" s="297"/>
      <c r="CD163" s="297"/>
      <c r="CE163" s="297"/>
      <c r="CF163" s="297"/>
      <c r="CG163" s="297"/>
      <c r="CH163" s="297"/>
      <c r="CI163" s="297"/>
      <c r="CJ163" s="297"/>
      <c r="CK163" s="297"/>
      <c r="CL163" s="28"/>
      <c r="CM163" s="28"/>
      <c r="CN163" s="28"/>
      <c r="CO163" s="28"/>
      <c r="CW163" s="24"/>
      <c r="CZ163" s="394"/>
      <c r="DA163" s="149" t="s">
        <v>244</v>
      </c>
      <c r="DB163" s="40" t="s">
        <v>262</v>
      </c>
      <c r="DC163" s="40" t="s">
        <v>243</v>
      </c>
      <c r="DD163" s="40" t="s">
        <v>125</v>
      </c>
      <c r="DE163" s="40" t="s">
        <v>69</v>
      </c>
      <c r="DF163" s="40" t="s">
        <v>55</v>
      </c>
    </row>
    <row r="164" spans="5:110" ht="8.1" customHeight="1" x14ac:dyDescent="0.2">
      <c r="E164" s="209"/>
      <c r="F164" s="209"/>
      <c r="G164" s="209"/>
      <c r="H164" s="307" t="str">
        <f>IF(E164="","",_xlfn.XLOOKUP(E164,DA160:DA168,DB160:DB168))</f>
        <v/>
      </c>
      <c r="I164" s="307"/>
      <c r="J164" s="307"/>
      <c r="K164" s="307"/>
      <c r="L164" s="307"/>
      <c r="M164" s="307"/>
      <c r="N164" s="307"/>
      <c r="O164" s="307"/>
      <c r="P164" s="307"/>
      <c r="Q164" s="307"/>
      <c r="R164" s="307"/>
      <c r="S164" s="307"/>
      <c r="T164" s="307"/>
      <c r="U164" s="307"/>
      <c r="V164" s="307"/>
      <c r="W164" s="307"/>
      <c r="X164" s="297"/>
      <c r="Y164" s="297"/>
      <c r="Z164" s="297"/>
      <c r="AA164" s="297"/>
      <c r="AB164" s="297"/>
      <c r="AC164" s="297"/>
      <c r="AD164" s="297"/>
      <c r="AE164" s="297"/>
      <c r="AF164" s="297"/>
      <c r="AG164" s="297"/>
      <c r="AH164" s="297"/>
      <c r="AI164" s="297"/>
      <c r="AJ164" s="297"/>
      <c r="AK164" s="297"/>
      <c r="AL164" s="297"/>
      <c r="AM164" s="297"/>
      <c r="AN164" s="297"/>
      <c r="AO164" s="297"/>
      <c r="AP164" s="297"/>
      <c r="AQ164" s="297"/>
      <c r="AR164" s="297"/>
      <c r="AS164" s="297"/>
      <c r="AT164" s="297"/>
      <c r="AU164" s="297"/>
      <c r="AV164" s="297"/>
      <c r="AW164" s="297"/>
      <c r="AX164" s="297"/>
      <c r="AY164" s="297"/>
      <c r="AZ164" s="297"/>
      <c r="BA164" s="297"/>
      <c r="BB164" s="297"/>
      <c r="BC164" s="297"/>
      <c r="BD164" s="297"/>
      <c r="BE164" s="297"/>
      <c r="BF164" s="297"/>
      <c r="BG164" s="297"/>
      <c r="BH164" s="297"/>
      <c r="BI164" s="297"/>
      <c r="BJ164" s="297"/>
      <c r="BK164" s="297"/>
      <c r="BL164" s="297"/>
      <c r="BM164" s="297"/>
      <c r="BN164" s="297"/>
      <c r="BO164" s="297"/>
      <c r="BP164" s="297"/>
      <c r="BQ164" s="297"/>
      <c r="BR164" s="297"/>
      <c r="BS164" s="297"/>
      <c r="BT164" s="297"/>
      <c r="BU164" s="297"/>
      <c r="BV164" s="297"/>
      <c r="BW164" s="297"/>
      <c r="BX164" s="297"/>
      <c r="BY164" s="297"/>
      <c r="BZ164" s="297"/>
      <c r="CA164" s="297"/>
      <c r="CB164" s="297"/>
      <c r="CC164" s="297"/>
      <c r="CD164" s="297"/>
      <c r="CE164" s="297"/>
      <c r="CF164" s="297"/>
      <c r="CG164" s="297"/>
      <c r="CH164" s="297"/>
      <c r="CI164" s="297"/>
      <c r="CJ164" s="297"/>
      <c r="CK164" s="297"/>
      <c r="CL164" s="28"/>
      <c r="CM164" s="28"/>
      <c r="CN164" s="28"/>
      <c r="CO164" s="28"/>
      <c r="CW164" s="24"/>
      <c r="CZ164" s="394">
        <v>3</v>
      </c>
      <c r="DA164" s="149" t="s">
        <v>245</v>
      </c>
      <c r="DB164" s="40" t="s">
        <v>263</v>
      </c>
      <c r="DC164" s="40" t="s">
        <v>231</v>
      </c>
      <c r="DD164" s="40" t="s">
        <v>264</v>
      </c>
      <c r="DE164" s="40" t="s">
        <v>110</v>
      </c>
      <c r="DF164" s="40" t="s">
        <v>241</v>
      </c>
    </row>
    <row r="165" spans="5:110" ht="8.1" customHeight="1" x14ac:dyDescent="0.2">
      <c r="E165" s="209"/>
      <c r="F165" s="209"/>
      <c r="G165" s="209"/>
      <c r="H165" s="307"/>
      <c r="I165" s="307"/>
      <c r="J165" s="307"/>
      <c r="K165" s="307"/>
      <c r="L165" s="307"/>
      <c r="M165" s="307"/>
      <c r="N165" s="307"/>
      <c r="O165" s="307"/>
      <c r="P165" s="307"/>
      <c r="Q165" s="307"/>
      <c r="R165" s="307"/>
      <c r="S165" s="307"/>
      <c r="T165" s="307"/>
      <c r="U165" s="307"/>
      <c r="V165" s="307"/>
      <c r="W165" s="307"/>
      <c r="X165" s="297"/>
      <c r="Y165" s="297"/>
      <c r="Z165" s="297"/>
      <c r="AA165" s="297"/>
      <c r="AB165" s="297"/>
      <c r="AC165" s="297"/>
      <c r="AD165" s="297"/>
      <c r="AE165" s="297"/>
      <c r="AF165" s="297"/>
      <c r="AG165" s="297"/>
      <c r="AH165" s="297"/>
      <c r="AI165" s="297"/>
      <c r="AJ165" s="297"/>
      <c r="AK165" s="297"/>
      <c r="AL165" s="297"/>
      <c r="AM165" s="297"/>
      <c r="AN165" s="297"/>
      <c r="AO165" s="297"/>
      <c r="AP165" s="297"/>
      <c r="AQ165" s="297"/>
      <c r="AR165" s="297"/>
      <c r="AS165" s="297"/>
      <c r="AT165" s="297"/>
      <c r="AU165" s="297"/>
      <c r="AV165" s="297"/>
      <c r="AW165" s="297"/>
      <c r="AX165" s="297"/>
      <c r="AY165" s="297"/>
      <c r="AZ165" s="297"/>
      <c r="BA165" s="297"/>
      <c r="BB165" s="297"/>
      <c r="BC165" s="297"/>
      <c r="BD165" s="297"/>
      <c r="BE165" s="297"/>
      <c r="BF165" s="297"/>
      <c r="BG165" s="297"/>
      <c r="BH165" s="297"/>
      <c r="BI165" s="297"/>
      <c r="BJ165" s="297"/>
      <c r="BK165" s="297"/>
      <c r="BL165" s="297"/>
      <c r="BM165" s="297"/>
      <c r="BN165" s="297"/>
      <c r="BO165" s="297"/>
      <c r="BP165" s="297"/>
      <c r="BQ165" s="297"/>
      <c r="BR165" s="297"/>
      <c r="BS165" s="297"/>
      <c r="BT165" s="297"/>
      <c r="BU165" s="297"/>
      <c r="BV165" s="297"/>
      <c r="BW165" s="297"/>
      <c r="BX165" s="297"/>
      <c r="BY165" s="297"/>
      <c r="BZ165" s="297"/>
      <c r="CA165" s="297"/>
      <c r="CB165" s="297"/>
      <c r="CC165" s="297"/>
      <c r="CD165" s="297"/>
      <c r="CE165" s="297"/>
      <c r="CF165" s="297"/>
      <c r="CG165" s="297"/>
      <c r="CH165" s="297"/>
      <c r="CI165" s="297"/>
      <c r="CJ165" s="297"/>
      <c r="CK165" s="297"/>
      <c r="CL165" s="28"/>
      <c r="CM165" s="28"/>
      <c r="CN165" s="28"/>
      <c r="CO165" s="28"/>
      <c r="CW165" s="24"/>
      <c r="CZ165" s="394"/>
      <c r="DA165" s="149" t="s">
        <v>246</v>
      </c>
      <c r="DB165" s="40" t="s">
        <v>265</v>
      </c>
      <c r="DC165" s="40" t="s">
        <v>216</v>
      </c>
      <c r="DD165" s="40" t="s">
        <v>241</v>
      </c>
      <c r="DE165" s="40" t="s">
        <v>241</v>
      </c>
      <c r="DF165" s="40" t="s">
        <v>241</v>
      </c>
    </row>
    <row r="166" spans="5:110" ht="8.1" customHeight="1" x14ac:dyDescent="0.2">
      <c r="E166" s="209"/>
      <c r="F166" s="209"/>
      <c r="G166" s="209"/>
      <c r="H166" s="307" t="str">
        <f>IF(E166="","",_xlfn.XLOOKUP(E166,DA160:DA168,DB160:DB168))</f>
        <v/>
      </c>
      <c r="I166" s="307"/>
      <c r="J166" s="307"/>
      <c r="K166" s="307"/>
      <c r="L166" s="307"/>
      <c r="M166" s="307"/>
      <c r="N166" s="307"/>
      <c r="O166" s="307"/>
      <c r="P166" s="307"/>
      <c r="Q166" s="307"/>
      <c r="R166" s="307"/>
      <c r="S166" s="307"/>
      <c r="T166" s="307"/>
      <c r="U166" s="307"/>
      <c r="V166" s="307"/>
      <c r="W166" s="307"/>
      <c r="X166" s="297"/>
      <c r="Y166" s="297"/>
      <c r="Z166" s="297"/>
      <c r="AA166" s="297"/>
      <c r="AB166" s="297"/>
      <c r="AC166" s="297"/>
      <c r="AD166" s="297"/>
      <c r="AE166" s="297"/>
      <c r="AF166" s="297"/>
      <c r="AG166" s="297"/>
      <c r="AH166" s="297"/>
      <c r="AI166" s="297"/>
      <c r="AJ166" s="297"/>
      <c r="AK166" s="297"/>
      <c r="AL166" s="297"/>
      <c r="AM166" s="297"/>
      <c r="AN166" s="297"/>
      <c r="AO166" s="297"/>
      <c r="AP166" s="297"/>
      <c r="AQ166" s="297"/>
      <c r="AR166" s="297"/>
      <c r="AS166" s="297"/>
      <c r="AT166" s="297"/>
      <c r="AU166" s="297"/>
      <c r="AV166" s="297"/>
      <c r="AW166" s="297"/>
      <c r="AX166" s="297"/>
      <c r="AY166" s="297"/>
      <c r="AZ166" s="297"/>
      <c r="BA166" s="297"/>
      <c r="BB166" s="297"/>
      <c r="BC166" s="297"/>
      <c r="BD166" s="297"/>
      <c r="BE166" s="297"/>
      <c r="BF166" s="297"/>
      <c r="BG166" s="297"/>
      <c r="BH166" s="297"/>
      <c r="BI166" s="297"/>
      <c r="BJ166" s="297"/>
      <c r="BK166" s="297"/>
      <c r="BL166" s="297"/>
      <c r="BM166" s="297"/>
      <c r="BN166" s="297"/>
      <c r="BO166" s="297"/>
      <c r="BP166" s="297"/>
      <c r="BQ166" s="297"/>
      <c r="BR166" s="297"/>
      <c r="BS166" s="297"/>
      <c r="BT166" s="297"/>
      <c r="BU166" s="297"/>
      <c r="BV166" s="297"/>
      <c r="BW166" s="297"/>
      <c r="BX166" s="297"/>
      <c r="BY166" s="297"/>
      <c r="BZ166" s="297"/>
      <c r="CA166" s="297"/>
      <c r="CB166" s="297"/>
      <c r="CC166" s="297"/>
      <c r="CD166" s="297"/>
      <c r="CE166" s="297"/>
      <c r="CF166" s="297"/>
      <c r="CG166" s="297"/>
      <c r="CH166" s="297"/>
      <c r="CI166" s="297"/>
      <c r="CJ166" s="297"/>
      <c r="CK166" s="297"/>
      <c r="CL166" s="28"/>
      <c r="CM166" s="28"/>
      <c r="CN166" s="28"/>
      <c r="CO166" s="28"/>
      <c r="CW166" s="24"/>
      <c r="CZ166" s="394">
        <v>4</v>
      </c>
      <c r="DA166" s="149" t="s">
        <v>256</v>
      </c>
      <c r="DB166" s="40" t="s">
        <v>229</v>
      </c>
      <c r="DC166" s="40" t="s">
        <v>266</v>
      </c>
      <c r="DD166" s="40" t="s">
        <v>241</v>
      </c>
      <c r="DE166" s="40" t="s">
        <v>241</v>
      </c>
      <c r="DF166" s="40" t="s">
        <v>241</v>
      </c>
    </row>
    <row r="167" spans="5:110" ht="8.1" customHeight="1" x14ac:dyDescent="0.2">
      <c r="E167" s="209"/>
      <c r="F167" s="209"/>
      <c r="G167" s="209"/>
      <c r="H167" s="307"/>
      <c r="I167" s="307"/>
      <c r="J167" s="307"/>
      <c r="K167" s="307"/>
      <c r="L167" s="307"/>
      <c r="M167" s="307"/>
      <c r="N167" s="307"/>
      <c r="O167" s="307"/>
      <c r="P167" s="307"/>
      <c r="Q167" s="307"/>
      <c r="R167" s="307"/>
      <c r="S167" s="307"/>
      <c r="T167" s="307"/>
      <c r="U167" s="307"/>
      <c r="V167" s="307"/>
      <c r="W167" s="307"/>
      <c r="X167" s="297"/>
      <c r="Y167" s="297"/>
      <c r="Z167" s="297"/>
      <c r="AA167" s="297"/>
      <c r="AB167" s="297"/>
      <c r="AC167" s="297"/>
      <c r="AD167" s="297"/>
      <c r="AE167" s="297"/>
      <c r="AF167" s="297"/>
      <c r="AG167" s="297"/>
      <c r="AH167" s="297"/>
      <c r="AI167" s="297"/>
      <c r="AJ167" s="297"/>
      <c r="AK167" s="297"/>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BH167" s="297"/>
      <c r="BI167" s="297"/>
      <c r="BJ167" s="297"/>
      <c r="BK167" s="297"/>
      <c r="BL167" s="297"/>
      <c r="BM167" s="297"/>
      <c r="BN167" s="297"/>
      <c r="BO167" s="297"/>
      <c r="BP167" s="297"/>
      <c r="BQ167" s="297"/>
      <c r="BR167" s="297"/>
      <c r="BS167" s="297"/>
      <c r="BT167" s="297"/>
      <c r="BU167" s="297"/>
      <c r="BV167" s="297"/>
      <c r="BW167" s="297"/>
      <c r="BX167" s="297"/>
      <c r="BY167" s="297"/>
      <c r="BZ167" s="297"/>
      <c r="CA167" s="297"/>
      <c r="CB167" s="297"/>
      <c r="CC167" s="297"/>
      <c r="CD167" s="297"/>
      <c r="CE167" s="297"/>
      <c r="CF167" s="297"/>
      <c r="CG167" s="297"/>
      <c r="CH167" s="297"/>
      <c r="CI167" s="297"/>
      <c r="CJ167" s="297"/>
      <c r="CK167" s="297"/>
      <c r="CL167" s="28"/>
      <c r="CM167" s="28"/>
      <c r="CN167" s="28"/>
      <c r="CO167" s="28"/>
      <c r="CW167" s="24"/>
      <c r="CZ167" s="394"/>
      <c r="DA167" s="149" t="s">
        <v>257</v>
      </c>
      <c r="DB167" s="40" t="s">
        <v>267</v>
      </c>
      <c r="DC167" s="40" t="s">
        <v>129</v>
      </c>
      <c r="DD167" s="40" t="s">
        <v>241</v>
      </c>
      <c r="DE167" s="40" t="s">
        <v>241</v>
      </c>
      <c r="DF167" s="40" t="s">
        <v>241</v>
      </c>
    </row>
    <row r="168" spans="5:110" ht="8.1" customHeight="1" x14ac:dyDescent="0.2">
      <c r="E168" s="209"/>
      <c r="F168" s="209"/>
      <c r="G168" s="209"/>
      <c r="H168" s="307" t="str">
        <f>IF(E168="","",_xlfn.XLOOKUP(E168,DA160:DA168,DB160:DB168))</f>
        <v/>
      </c>
      <c r="I168" s="307"/>
      <c r="J168" s="307"/>
      <c r="K168" s="307"/>
      <c r="L168" s="307"/>
      <c r="M168" s="307"/>
      <c r="N168" s="307"/>
      <c r="O168" s="307"/>
      <c r="P168" s="307"/>
      <c r="Q168" s="307"/>
      <c r="R168" s="307"/>
      <c r="S168" s="307"/>
      <c r="T168" s="307"/>
      <c r="U168" s="307"/>
      <c r="V168" s="307"/>
      <c r="W168" s="307"/>
      <c r="X168" s="297"/>
      <c r="Y168" s="297"/>
      <c r="Z168" s="297"/>
      <c r="AA168" s="297"/>
      <c r="AB168" s="297"/>
      <c r="AC168" s="297"/>
      <c r="AD168" s="297"/>
      <c r="AE168" s="297"/>
      <c r="AF168" s="297"/>
      <c r="AG168" s="297"/>
      <c r="AH168" s="297"/>
      <c r="AI168" s="297"/>
      <c r="AJ168" s="297"/>
      <c r="AK168" s="297"/>
      <c r="AL168" s="297"/>
      <c r="AM168" s="297"/>
      <c r="AN168" s="297"/>
      <c r="AO168" s="297"/>
      <c r="AP168" s="297"/>
      <c r="AQ168" s="297"/>
      <c r="AR168" s="297"/>
      <c r="AS168" s="297"/>
      <c r="AT168" s="297"/>
      <c r="AU168" s="297"/>
      <c r="AV168" s="297"/>
      <c r="AW168" s="297"/>
      <c r="AX168" s="297"/>
      <c r="AY168" s="297"/>
      <c r="AZ168" s="297"/>
      <c r="BA168" s="297"/>
      <c r="BB168" s="297"/>
      <c r="BC168" s="297"/>
      <c r="BD168" s="297"/>
      <c r="BE168" s="297"/>
      <c r="BF168" s="297"/>
      <c r="BG168" s="297"/>
      <c r="BH168" s="297"/>
      <c r="BI168" s="297"/>
      <c r="BJ168" s="297"/>
      <c r="BK168" s="297"/>
      <c r="BL168" s="297"/>
      <c r="BM168" s="297"/>
      <c r="BN168" s="297"/>
      <c r="BO168" s="297"/>
      <c r="BP168" s="297"/>
      <c r="BQ168" s="297"/>
      <c r="BR168" s="297"/>
      <c r="BS168" s="297"/>
      <c r="BT168" s="297"/>
      <c r="BU168" s="297"/>
      <c r="BV168" s="297"/>
      <c r="BW168" s="297"/>
      <c r="BX168" s="297"/>
      <c r="BY168" s="297"/>
      <c r="BZ168" s="297"/>
      <c r="CA168" s="297"/>
      <c r="CB168" s="297"/>
      <c r="CC168" s="297"/>
      <c r="CD168" s="297"/>
      <c r="CE168" s="297"/>
      <c r="CF168" s="297"/>
      <c r="CG168" s="297"/>
      <c r="CH168" s="297"/>
      <c r="CI168" s="297"/>
      <c r="CJ168" s="297"/>
      <c r="CK168" s="297"/>
      <c r="CL168" s="159"/>
      <c r="CM168" s="159"/>
      <c r="CN168" s="28"/>
      <c r="CO168" s="28"/>
      <c r="CW168" s="24"/>
      <c r="CZ168" s="394">
        <v>5</v>
      </c>
      <c r="DA168" s="149" t="s">
        <v>258</v>
      </c>
      <c r="DB168" s="40" t="s">
        <v>138</v>
      </c>
      <c r="DC168" s="40" t="s">
        <v>268</v>
      </c>
      <c r="DD168" s="40" t="s">
        <v>241</v>
      </c>
      <c r="DE168" s="40" t="s">
        <v>241</v>
      </c>
      <c r="DF168" s="40" t="s">
        <v>241</v>
      </c>
    </row>
    <row r="169" spans="5:110" ht="8.1" customHeight="1" x14ac:dyDescent="0.2">
      <c r="E169" s="209"/>
      <c r="F169" s="209"/>
      <c r="G169" s="209"/>
      <c r="H169" s="307"/>
      <c r="I169" s="307"/>
      <c r="J169" s="307"/>
      <c r="K169" s="307"/>
      <c r="L169" s="307"/>
      <c r="M169" s="307"/>
      <c r="N169" s="307"/>
      <c r="O169" s="307"/>
      <c r="P169" s="307"/>
      <c r="Q169" s="307"/>
      <c r="R169" s="307"/>
      <c r="S169" s="307"/>
      <c r="T169" s="307"/>
      <c r="U169" s="307"/>
      <c r="V169" s="307"/>
      <c r="W169" s="307"/>
      <c r="X169" s="297"/>
      <c r="Y169" s="297"/>
      <c r="Z169" s="297"/>
      <c r="AA169" s="297"/>
      <c r="AB169" s="297"/>
      <c r="AC169" s="297"/>
      <c r="AD169" s="297"/>
      <c r="AE169" s="297"/>
      <c r="AF169" s="297"/>
      <c r="AG169" s="297"/>
      <c r="AH169" s="297"/>
      <c r="AI169" s="297"/>
      <c r="AJ169" s="297"/>
      <c r="AK169" s="297"/>
      <c r="AL169" s="297"/>
      <c r="AM169" s="297"/>
      <c r="AN169" s="297"/>
      <c r="AO169" s="297"/>
      <c r="AP169" s="297"/>
      <c r="AQ169" s="297"/>
      <c r="AR169" s="297"/>
      <c r="AS169" s="297"/>
      <c r="AT169" s="297"/>
      <c r="AU169" s="297"/>
      <c r="AV169" s="297"/>
      <c r="AW169" s="297"/>
      <c r="AX169" s="297"/>
      <c r="AY169" s="297"/>
      <c r="AZ169" s="297"/>
      <c r="BA169" s="297"/>
      <c r="BB169" s="297"/>
      <c r="BC169" s="297"/>
      <c r="BD169" s="297"/>
      <c r="BE169" s="297"/>
      <c r="BF169" s="297"/>
      <c r="BG169" s="297"/>
      <c r="BH169" s="297"/>
      <c r="BI169" s="297"/>
      <c r="BJ169" s="297"/>
      <c r="BK169" s="297"/>
      <c r="BL169" s="297"/>
      <c r="BM169" s="297"/>
      <c r="BN169" s="297"/>
      <c r="BO169" s="297"/>
      <c r="BP169" s="297"/>
      <c r="BQ169" s="297"/>
      <c r="BR169" s="297"/>
      <c r="BS169" s="297"/>
      <c r="BT169" s="297"/>
      <c r="BU169" s="297"/>
      <c r="BV169" s="297"/>
      <c r="BW169" s="297"/>
      <c r="BX169" s="297"/>
      <c r="BY169" s="297"/>
      <c r="BZ169" s="297"/>
      <c r="CA169" s="297"/>
      <c r="CB169" s="297"/>
      <c r="CC169" s="297"/>
      <c r="CD169" s="297"/>
      <c r="CE169" s="297"/>
      <c r="CF169" s="297"/>
      <c r="CG169" s="297"/>
      <c r="CH169" s="297"/>
      <c r="CI169" s="297"/>
      <c r="CJ169" s="297"/>
      <c r="CK169" s="297"/>
      <c r="CL169" s="28"/>
      <c r="CM169" s="28"/>
      <c r="CN169" s="28"/>
      <c r="CO169" s="28"/>
      <c r="CW169" s="24"/>
      <c r="CZ169" s="394"/>
      <c r="DA169" s="150"/>
      <c r="DB169" s="143"/>
      <c r="DC169" s="143"/>
      <c r="DD169" s="143"/>
      <c r="DE169" s="143"/>
      <c r="DF169" s="143"/>
    </row>
    <row r="170" spans="5:110" ht="8.1" customHeight="1" x14ac:dyDescent="0.2">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28"/>
      <c r="CM170" s="28"/>
      <c r="CN170" s="28"/>
      <c r="CO170" s="28"/>
      <c r="CW170" s="24"/>
      <c r="CZ170" s="150"/>
      <c r="DA170" s="150"/>
      <c r="DB170" s="40" t="s">
        <v>247</v>
      </c>
      <c r="DC170" s="40" t="s">
        <v>248</v>
      </c>
      <c r="DD170" s="40" t="s">
        <v>249</v>
      </c>
      <c r="DE170" s="40" t="s">
        <v>250</v>
      </c>
      <c r="DF170" s="40" t="s">
        <v>255</v>
      </c>
    </row>
    <row r="171" spans="5:110" ht="8.1" customHeight="1" x14ac:dyDescent="0.2">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28"/>
      <c r="CM171" s="28"/>
      <c r="CN171" s="28"/>
      <c r="CO171" s="28"/>
      <c r="CW171" s="24"/>
      <c r="CZ171" s="150"/>
      <c r="DA171" s="150"/>
      <c r="DB171" s="40"/>
      <c r="DC171" s="40"/>
      <c r="DD171" s="40"/>
      <c r="DE171" s="40"/>
      <c r="DF171" s="40"/>
    </row>
    <row r="172" spans="5:110" ht="8.1" customHeight="1" x14ac:dyDescent="0.15">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28"/>
      <c r="CM172" s="28"/>
      <c r="CN172" s="28"/>
      <c r="CO172" s="28"/>
      <c r="CZ172" s="150"/>
      <c r="DA172" s="150"/>
      <c r="DB172" s="40" t="str">
        <f>IFERROR(IF(VLOOKUP($E160,DA160:DF168,3,0)="なし","",VLOOKUP($E160,DA160:DF168,3,0)),"")</f>
        <v/>
      </c>
      <c r="DC172" s="40" t="str">
        <f>IFERROR(IF(VLOOKUP($E162,DA160:DF168,3,0)="なし","",VLOOKUP($E162,DA160:DF168,3,0)),"")</f>
        <v/>
      </c>
      <c r="DD172" s="40" t="str">
        <f>IFERROR(IF(VLOOKUP($E164,DA160:DF168,3,0)="なし","",VLOOKUP($E164,DA160:DF168,3,0)),"")</f>
        <v/>
      </c>
      <c r="DE172" s="40" t="str">
        <f>IFERROR(IF(VLOOKUP($E166,DA160:DF168,3,0)="なし","",VLOOKUP($E166,DA160:DF168,3,0)),"")</f>
        <v/>
      </c>
      <c r="DF172" s="40" t="str">
        <f>IFERROR(IF(VLOOKUP($E168,DA160:DF168,3,0)="なし","",VLOOKUP($E168,DA160:DF168,3,0)),"")</f>
        <v/>
      </c>
    </row>
    <row r="173" spans="5:110" ht="8.1" customHeight="1" x14ac:dyDescent="0.15">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28"/>
      <c r="CM173" s="28"/>
      <c r="CN173" s="28"/>
      <c r="CO173" s="28"/>
      <c r="CZ173" s="150"/>
      <c r="DA173" s="150"/>
      <c r="DB173" s="40" t="str">
        <f>IFERROR(IF(VLOOKUP($E160,DA160:DF168,4,0)="なし","",VLOOKUP($E160,DA160:DF168,4,0)),"")</f>
        <v/>
      </c>
      <c r="DC173" s="40" t="str">
        <f>IFERROR(IF(VLOOKUP($E162,DA160:DF168,4,0)="なし","",VLOOKUP($E162,DA160:DF168,4,0)),"")</f>
        <v/>
      </c>
      <c r="DD173" s="40" t="str">
        <f>IFERROR(IF(VLOOKUP($E164,DA160:DF168,4,0)="なし","",VLOOKUP($E164,DA160:DF168,4,0)),"")</f>
        <v/>
      </c>
      <c r="DE173" s="40" t="str">
        <f>IFERROR(IF(VLOOKUP($E166,DA160:DF168,4,0)="なし","",VLOOKUP($E166,DA160:DF168,4,0)),"")</f>
        <v/>
      </c>
      <c r="DF173" s="40" t="str">
        <f>IFERROR(IF(VLOOKUP($E168,DA160:DF168,4,0)="なし","",VLOOKUP($E168,DA160:DF168,4,0)),"")</f>
        <v/>
      </c>
    </row>
    <row r="174" spans="5:110" ht="8.1" customHeight="1" x14ac:dyDescent="0.15">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28"/>
      <c r="CM174" s="28"/>
      <c r="CN174" s="28"/>
      <c r="CO174" s="28"/>
      <c r="CZ174" s="150"/>
      <c r="DA174" s="150"/>
      <c r="DB174" s="40" t="str">
        <f>IFERROR(IF(VLOOKUP($E160,DA160:DF168,5,0)="なし","",VLOOKUP($E160,DA160:DF168,5,0)),"")</f>
        <v/>
      </c>
      <c r="DC174" s="40" t="str">
        <f>IFERROR(IF(VLOOKUP($E162,DA160:DF168,5,0)="なし","",VLOOKUP($E162,DA160:DF168,5,0)),"")</f>
        <v/>
      </c>
      <c r="DD174" s="40" t="str">
        <f>IFERROR(IF(VLOOKUP($E164,DA160:DF168,5,0)="なし","",VLOOKUP($E164,DA160:DF168,5,0)),"")</f>
        <v/>
      </c>
      <c r="DE174" s="40" t="str">
        <f>IFERROR(IF(VLOOKUP($E166,DA160:DF168,5,0)="なし","",VLOOKUP($E166,DA160:DF168,5,0)),"")</f>
        <v/>
      </c>
      <c r="DF174" s="40" t="str">
        <f>IFERROR(IF(VLOOKUP($E168,DA160:DF168,5,0)="なし","",VLOOKUP($E168,DA160:DF168,5,0)),"")</f>
        <v/>
      </c>
    </row>
    <row r="175" spans="5:110" ht="7.5" customHeight="1" x14ac:dyDescent="0.15">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28"/>
      <c r="CM175" s="28"/>
      <c r="CN175" s="28"/>
      <c r="CZ175" s="150"/>
      <c r="DA175" s="150"/>
      <c r="DB175" s="40" t="str">
        <f>IFERROR(IF(VLOOKUP($E160,DA160:DF168,6,0)="なし","",VLOOKUP($E160,DA160:DF168,6,0)),"")</f>
        <v/>
      </c>
      <c r="DC175" s="40" t="str">
        <f>IFERROR(IF(VLOOKUP($E162,DA160:DF168,6,0)="なし","",VLOOKUP($E162,DA160:DF168,6,0)),"")</f>
        <v/>
      </c>
      <c r="DD175" s="40" t="str">
        <f>IFERROR(IF(VLOOKUP($E164,DA160:DF168,6,0)="なし","",VLOOKUP($E164,DA160:DF168,6,0)),"")</f>
        <v/>
      </c>
      <c r="DE175" s="40" t="str">
        <f>IFERROR(IF(VLOOKUP($E166,DA160:DF168,6,0)="なし","",VLOOKUP($E166,DA160:DF168,6,0)),"")</f>
        <v/>
      </c>
      <c r="DF175" s="40" t="str">
        <f>IFERROR(IF(VLOOKUP($E168,DA160:DF168,6,0)="なし","",VLOOKUP($E168,DA160:DF168,6,0)),"")</f>
        <v/>
      </c>
    </row>
    <row r="176" spans="5:110" ht="8.1" customHeight="1" x14ac:dyDescent="0.15">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28"/>
      <c r="CM176" s="28"/>
      <c r="CN176" s="28"/>
      <c r="CZ176" s="143"/>
      <c r="DA176" s="143"/>
      <c r="DB176" s="143"/>
      <c r="DC176" s="143"/>
      <c r="DD176" s="143"/>
      <c r="DE176" s="143"/>
      <c r="DF176" s="143"/>
    </row>
    <row r="177" spans="5:110" ht="8.1" hidden="1" customHeight="1" x14ac:dyDescent="0.15">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28"/>
      <c r="CM177" s="28"/>
      <c r="CN177" s="28"/>
      <c r="CZ177" s="143"/>
      <c r="DA177" s="143"/>
      <c r="DB177" s="143"/>
      <c r="DC177" s="143"/>
      <c r="DD177" s="143"/>
      <c r="DE177" s="143"/>
      <c r="DF177" s="143"/>
    </row>
    <row r="178" spans="5:110" ht="8.1" hidden="1" customHeight="1" x14ac:dyDescent="0.15">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28"/>
      <c r="CM178" s="28"/>
      <c r="CN178" s="28"/>
      <c r="CZ178" s="143"/>
      <c r="DA178" s="143"/>
      <c r="DB178" s="143"/>
      <c r="DC178" s="143"/>
      <c r="DD178" s="143"/>
      <c r="DE178" s="143"/>
      <c r="DF178" s="143"/>
    </row>
    <row r="179" spans="5:110" ht="8.1" hidden="1" customHeight="1" x14ac:dyDescent="0.15">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8"/>
      <c r="CL179" s="28"/>
      <c r="CM179" s="28"/>
      <c r="CN179" s="28"/>
    </row>
    <row r="180" spans="5:110" ht="8.1" hidden="1" customHeight="1" x14ac:dyDescent="0.15">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8"/>
      <c r="CL180" s="28"/>
      <c r="CM180" s="28"/>
      <c r="CN180" s="28"/>
    </row>
    <row r="181" spans="5:110" ht="8.1" hidden="1" customHeight="1" x14ac:dyDescent="0.15">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8"/>
      <c r="CL181" s="28"/>
      <c r="CM181" s="28"/>
      <c r="CN181" s="28"/>
    </row>
    <row r="182" spans="5:110" ht="8.1" hidden="1" customHeight="1" x14ac:dyDescent="0.15">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8"/>
      <c r="CL182" s="28"/>
      <c r="CM182" s="28"/>
      <c r="CN182" s="28"/>
    </row>
    <row r="183" spans="5:110" ht="8.1" hidden="1" customHeight="1" x14ac:dyDescent="0.15">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8"/>
      <c r="CL183" s="28"/>
      <c r="CM183" s="28"/>
      <c r="CN183" s="28"/>
    </row>
    <row r="184" spans="5:110" ht="8.1" hidden="1" customHeight="1" x14ac:dyDescent="0.15">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8"/>
    </row>
    <row r="185" spans="5:110" ht="8.1" hidden="1" customHeight="1" x14ac:dyDescent="0.15">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8"/>
    </row>
    <row r="186" spans="5:110" ht="8.1" hidden="1" customHeight="1" x14ac:dyDescent="0.15">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8"/>
    </row>
    <row r="187" spans="5:110" ht="8.1" hidden="1" customHeight="1" x14ac:dyDescent="0.15">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8"/>
    </row>
    <row r="188" spans="5:110" ht="8.1" hidden="1" customHeight="1" x14ac:dyDescent="0.15">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8"/>
    </row>
    <row r="189" spans="5:110" ht="8.1" hidden="1" customHeight="1" x14ac:dyDescent="0.15">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8"/>
    </row>
    <row r="190" spans="5:110" ht="8.1" hidden="1" customHeight="1" x14ac:dyDescent="0.15">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8"/>
    </row>
    <row r="191" spans="5:110" ht="8.1" hidden="1" customHeight="1" x14ac:dyDescent="0.15">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8"/>
    </row>
    <row r="192" spans="5:110" ht="8.1" hidden="1" customHeight="1" x14ac:dyDescent="0.15">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8"/>
    </row>
    <row r="193" spans="5:89" ht="8.1" hidden="1" customHeight="1" x14ac:dyDescent="0.15">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8"/>
    </row>
    <row r="194" spans="5:89" ht="8.1" hidden="1" customHeight="1" x14ac:dyDescent="0.15">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8"/>
    </row>
    <row r="195" spans="5:89" ht="8.1" hidden="1" customHeight="1" x14ac:dyDescent="0.15">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8"/>
    </row>
    <row r="196" spans="5:89" ht="8.1" hidden="1" customHeight="1" x14ac:dyDescent="0.15">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row>
    <row r="197" spans="5:89" ht="8.1" hidden="1" customHeight="1" x14ac:dyDescent="0.15">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row>
    <row r="198" spans="5:89" ht="8.1" hidden="1" customHeight="1" x14ac:dyDescent="0.15">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row>
    <row r="199" spans="5:89" ht="8.1" hidden="1" customHeight="1" x14ac:dyDescent="0.15">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row>
    <row r="200" spans="5:89" ht="8.1" hidden="1" customHeight="1" x14ac:dyDescent="0.15">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row>
    <row r="201" spans="5:89" ht="8.1" hidden="1" customHeight="1" x14ac:dyDescent="0.15">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row>
    <row r="202" spans="5:89" ht="8.1" hidden="1" customHeight="1" x14ac:dyDescent="0.15">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row>
    <row r="203" spans="5:89" ht="8.1" hidden="1" customHeight="1" x14ac:dyDescent="0.15">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row>
    <row r="204" spans="5:89" ht="8.1" hidden="1" customHeight="1" x14ac:dyDescent="0.15">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row>
    <row r="205" spans="5:89" ht="8.1" hidden="1" customHeight="1" x14ac:dyDescent="0.15">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row>
    <row r="206" spans="5:89" ht="8.1" hidden="1" customHeight="1" x14ac:dyDescent="0.15">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row>
    <row r="207" spans="5:89" ht="8.1" hidden="1" customHeight="1" x14ac:dyDescent="0.15">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row>
    <row r="208" spans="5:89" ht="8.1" hidden="1" customHeight="1" x14ac:dyDescent="0.15">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row>
    <row r="209" spans="5:89" ht="8.1" hidden="1" customHeight="1" x14ac:dyDescent="0.15">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row>
    <row r="210" spans="5:89" ht="8.1" hidden="1" customHeight="1" x14ac:dyDescent="0.15">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row>
    <row r="211" spans="5:89" ht="8.1" hidden="1" customHeight="1" x14ac:dyDescent="0.15">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row>
    <row r="212" spans="5:89" ht="8.1" hidden="1" customHeight="1" x14ac:dyDescent="0.15">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row>
    <row r="213" spans="5:89" ht="8.1" hidden="1" customHeight="1" x14ac:dyDescent="0.15">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row>
    <row r="214" spans="5:89" ht="8.1" hidden="1" customHeight="1" x14ac:dyDescent="0.15">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row>
    <row r="215" spans="5:89" ht="8.1" hidden="1" customHeight="1" x14ac:dyDescent="0.15">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row>
    <row r="216" spans="5:89" ht="8.1" hidden="1" customHeight="1" x14ac:dyDescent="0.15">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row>
    <row r="217" spans="5:89" ht="8.1" hidden="1" customHeight="1" x14ac:dyDescent="0.15">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row>
    <row r="218" spans="5:89" ht="8.1" hidden="1" customHeight="1" x14ac:dyDescent="0.15">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row>
    <row r="219" spans="5:89" ht="8.1" hidden="1" customHeight="1" x14ac:dyDescent="0.15">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row>
    <row r="220" spans="5:89" ht="8.1" hidden="1" customHeight="1" x14ac:dyDescent="0.15">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row>
    <row r="221" spans="5:89" ht="8.1" hidden="1" customHeight="1" x14ac:dyDescent="0.15">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row>
    <row r="222" spans="5:89" ht="8.1" hidden="1" customHeight="1" x14ac:dyDescent="0.15">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row>
    <row r="223" spans="5:89" ht="8.1" hidden="1" customHeight="1" x14ac:dyDescent="0.15">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row>
    <row r="224" spans="5:89" ht="8.1" hidden="1" customHeight="1" x14ac:dyDescent="0.15">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row>
    <row r="225" spans="5:89" ht="8.1" hidden="1" customHeight="1" x14ac:dyDescent="0.15">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row>
    <row r="226" spans="5:89" ht="8.1" hidden="1" customHeight="1" x14ac:dyDescent="0.15">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row>
    <row r="227" spans="5:89" ht="8.1" hidden="1" customHeight="1" x14ac:dyDescent="0.15">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row>
    <row r="228" spans="5:89" ht="8.1" hidden="1" customHeight="1" x14ac:dyDescent="0.15">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row>
    <row r="229" spans="5:89" ht="8.1" hidden="1" customHeight="1" x14ac:dyDescent="0.15">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row>
    <row r="230" spans="5:89" ht="8.1" hidden="1" customHeight="1" x14ac:dyDescent="0.15">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row>
    <row r="231" spans="5:89" ht="8.1" hidden="1" customHeight="1" x14ac:dyDescent="0.15">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row>
    <row r="232" spans="5:89" ht="8.1" hidden="1" customHeight="1" x14ac:dyDescent="0.15">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row>
    <row r="233" spans="5:89" ht="8.1" hidden="1" customHeight="1" x14ac:dyDescent="0.15">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row>
    <row r="234" spans="5:89" ht="8.1" hidden="1" customHeight="1" x14ac:dyDescent="0.15">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row>
    <row r="235" spans="5:89" ht="8.1" hidden="1" customHeight="1" x14ac:dyDescent="0.15">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row>
    <row r="236" spans="5:89" ht="8.1" hidden="1" customHeight="1" x14ac:dyDescent="0.15">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row>
    <row r="237" spans="5:89" ht="8.1" hidden="1" customHeight="1" x14ac:dyDescent="0.15">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row>
    <row r="238" spans="5:89" ht="8.1" hidden="1" customHeight="1" x14ac:dyDescent="0.15">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row>
    <row r="239" spans="5:89" ht="8.1" hidden="1" customHeight="1" x14ac:dyDescent="0.15">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row>
    <row r="240" spans="5:89" ht="8.1" hidden="1" customHeight="1" x14ac:dyDescent="0.15">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row>
    <row r="241" spans="5:89" ht="8.1" hidden="1" customHeight="1" x14ac:dyDescent="0.15">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row>
    <row r="242" spans="5:89" ht="8.1" hidden="1" customHeight="1" x14ac:dyDescent="0.15">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row>
    <row r="243" spans="5:89" ht="8.1" hidden="1" customHeight="1" x14ac:dyDescent="0.15">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row>
    <row r="244" spans="5:89" ht="8.1" hidden="1" customHeight="1" x14ac:dyDescent="0.15">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row>
    <row r="245" spans="5:89" ht="8.1" hidden="1" customHeight="1" x14ac:dyDescent="0.15">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row>
    <row r="246" spans="5:89" ht="8.1" hidden="1" customHeight="1" x14ac:dyDescent="0.15">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row>
    <row r="247" spans="5:89" ht="8.1" hidden="1" customHeight="1" x14ac:dyDescent="0.15">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row>
    <row r="248" spans="5:89" ht="8.1" hidden="1" customHeight="1" x14ac:dyDescent="0.15">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row>
    <row r="249" spans="5:89" ht="8.1" hidden="1" customHeight="1" x14ac:dyDescent="0.15">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row>
    <row r="250" spans="5:89" ht="8.1" hidden="1" customHeight="1" x14ac:dyDescent="0.15">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row>
    <row r="251" spans="5:89" ht="8.1" hidden="1" customHeight="1" x14ac:dyDescent="0.15">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row>
    <row r="252" spans="5:89" ht="8.1" hidden="1" customHeight="1" x14ac:dyDescent="0.15">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row>
    <row r="253" spans="5:89" ht="8.1" hidden="1" customHeight="1" x14ac:dyDescent="0.15">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row>
    <row r="254" spans="5:89" ht="8.1" hidden="1" customHeight="1" x14ac:dyDescent="0.15">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row>
    <row r="255" spans="5:89" ht="8.1" hidden="1" customHeight="1" x14ac:dyDescent="0.15">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row>
    <row r="256" spans="5:89" ht="8.1" hidden="1" customHeight="1" x14ac:dyDescent="0.15">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row>
    <row r="257" spans="5:89" ht="8.1" hidden="1" customHeight="1" x14ac:dyDescent="0.15">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row>
    <row r="258" spans="5:89" ht="8.1" hidden="1" customHeight="1" x14ac:dyDescent="0.15">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row>
    <row r="259" spans="5:89" ht="8.1" hidden="1" customHeight="1" x14ac:dyDescent="0.15">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row>
    <row r="260" spans="5:89" ht="8.1" hidden="1" customHeight="1" x14ac:dyDescent="0.15">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row>
    <row r="261" spans="5:89" ht="8.1" hidden="1" customHeight="1" x14ac:dyDescent="0.15">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row>
    <row r="262" spans="5:89" ht="8.1" hidden="1" customHeight="1" x14ac:dyDescent="0.15">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row>
    <row r="263" spans="5:89" ht="8.1" hidden="1" customHeight="1" x14ac:dyDescent="0.15">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row>
    <row r="264" spans="5:89" ht="8.1" hidden="1" customHeight="1" x14ac:dyDescent="0.15">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row>
    <row r="265" spans="5:89" ht="8.1" hidden="1" customHeight="1" x14ac:dyDescent="0.15">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row>
    <row r="266" spans="5:89" ht="8.1" hidden="1" customHeight="1" x14ac:dyDescent="0.15">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row>
    <row r="267" spans="5:89" ht="8.1" hidden="1" customHeight="1" x14ac:dyDescent="0.15">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row>
    <row r="268" spans="5:89" ht="8.1" hidden="1" customHeight="1" x14ac:dyDescent="0.15">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row>
    <row r="269" spans="5:89" ht="8.1" hidden="1" customHeight="1" x14ac:dyDescent="0.15">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row>
    <row r="270" spans="5:89" ht="8.1" hidden="1" customHeight="1" x14ac:dyDescent="0.15">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row>
    <row r="271" spans="5:89" ht="8.1" hidden="1" customHeight="1" x14ac:dyDescent="0.15">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row>
    <row r="272" spans="5:89" ht="8.1" hidden="1" customHeight="1" x14ac:dyDescent="0.15">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row>
    <row r="273" spans="5:89" ht="8.1" hidden="1" customHeight="1" x14ac:dyDescent="0.15">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row>
    <row r="274" spans="5:89" ht="8.1" hidden="1" customHeight="1" x14ac:dyDescent="0.15">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row>
    <row r="275" spans="5:89" ht="8.1" hidden="1" customHeight="1" x14ac:dyDescent="0.15">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row>
    <row r="276" spans="5:89" ht="8.1" hidden="1" customHeight="1" x14ac:dyDescent="0.15">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row>
    <row r="277" spans="5:89" ht="8.1" hidden="1" customHeight="1" x14ac:dyDescent="0.15">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row>
    <row r="278" spans="5:89" ht="8.1" hidden="1" customHeight="1" x14ac:dyDescent="0.15">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row>
    <row r="279" spans="5:89" ht="8.1" hidden="1" customHeight="1" x14ac:dyDescent="0.15">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row>
    <row r="280" spans="5:89" ht="8.1" hidden="1" customHeight="1" x14ac:dyDescent="0.15">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row>
    <row r="281" spans="5:89" ht="8.1" hidden="1" customHeight="1" x14ac:dyDescent="0.15">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row>
    <row r="282" spans="5:89" ht="8.1" hidden="1" customHeight="1" x14ac:dyDescent="0.15">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row>
    <row r="283" spans="5:89" ht="8.1" hidden="1" customHeight="1" x14ac:dyDescent="0.15">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row>
    <row r="284" spans="5:89" ht="8.1" hidden="1" customHeight="1" x14ac:dyDescent="0.15">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row>
    <row r="285" spans="5:89" ht="8.1" hidden="1" customHeight="1" x14ac:dyDescent="0.15">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row>
    <row r="286" spans="5:89" ht="8.1" hidden="1" customHeight="1" x14ac:dyDescent="0.15">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row>
    <row r="287" spans="5:89" ht="8.1" hidden="1" customHeight="1" x14ac:dyDescent="0.15">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row>
    <row r="288" spans="5:89" ht="8.1" hidden="1" customHeight="1" x14ac:dyDescent="0.15">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row>
    <row r="289" spans="5:89" ht="8.1" hidden="1" customHeight="1" x14ac:dyDescent="0.15">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row>
    <row r="290" spans="5:89" ht="8.1" hidden="1" customHeight="1" x14ac:dyDescent="0.15">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row>
    <row r="291" spans="5:89" ht="8.1" hidden="1" customHeight="1" x14ac:dyDescent="0.15">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row>
    <row r="292" spans="5:89" ht="8.1" hidden="1" customHeight="1" x14ac:dyDescent="0.15">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row>
    <row r="293" spans="5:89" ht="8.1" hidden="1" customHeight="1" x14ac:dyDescent="0.15">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row>
    <row r="294" spans="5:89" ht="8.1" hidden="1" customHeight="1" x14ac:dyDescent="0.15">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row>
    <row r="295" spans="5:89" ht="8.1" hidden="1" customHeight="1" x14ac:dyDescent="0.15">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row>
    <row r="296" spans="5:89" ht="8.1" hidden="1" customHeight="1" x14ac:dyDescent="0.15">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row>
    <row r="297" spans="5:89" ht="8.1" hidden="1" customHeight="1" x14ac:dyDescent="0.15">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row>
    <row r="298" spans="5:89" ht="8.1" hidden="1" customHeight="1" x14ac:dyDescent="0.15">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row>
    <row r="299" spans="5:89" ht="8.1" hidden="1" customHeight="1" x14ac:dyDescent="0.15">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row>
    <row r="300" spans="5:89" ht="8.1" hidden="1" customHeight="1" x14ac:dyDescent="0.15">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row>
    <row r="301" spans="5:89" ht="8.1" hidden="1" customHeight="1" x14ac:dyDescent="0.15">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row>
    <row r="302" spans="5:89" ht="8.1" hidden="1" customHeight="1" x14ac:dyDescent="0.15">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row>
    <row r="303" spans="5:89" ht="8.1" hidden="1" customHeight="1" x14ac:dyDescent="0.15">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row>
    <row r="304" spans="5:89" ht="8.1" hidden="1" customHeight="1" x14ac:dyDescent="0.15">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row>
    <row r="305" spans="5:89" ht="8.1" hidden="1" customHeight="1" x14ac:dyDescent="0.15">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row>
    <row r="306" spans="5:89" ht="8.1" hidden="1" customHeight="1" x14ac:dyDescent="0.15">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row>
    <row r="307" spans="5:89" ht="8.1" hidden="1" customHeight="1" x14ac:dyDescent="0.15">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row>
    <row r="308" spans="5:89" ht="8.1" hidden="1" customHeight="1" x14ac:dyDescent="0.15">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row>
    <row r="309" spans="5:89" ht="8.1" hidden="1" customHeight="1" x14ac:dyDescent="0.15">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row>
    <row r="310" spans="5:89" ht="8.1" hidden="1" customHeight="1" x14ac:dyDescent="0.15">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row>
    <row r="311" spans="5:89" ht="8.1" hidden="1" customHeight="1" x14ac:dyDescent="0.15">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row>
    <row r="312" spans="5:89" ht="8.1" hidden="1" customHeight="1" x14ac:dyDescent="0.15">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row>
    <row r="313" spans="5:89" ht="8.1" hidden="1" customHeight="1" x14ac:dyDescent="0.15">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row>
    <row r="314" spans="5:89" ht="8.1" hidden="1" customHeight="1" x14ac:dyDescent="0.15">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row>
    <row r="315" spans="5:89" ht="8.1" hidden="1" customHeight="1" x14ac:dyDescent="0.15">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row>
    <row r="316" spans="5:89" ht="8.1" hidden="1" customHeight="1" x14ac:dyDescent="0.15">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row>
    <row r="317" spans="5:89" ht="8.1" hidden="1" customHeight="1" x14ac:dyDescent="0.15">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row>
    <row r="318" spans="5:89" ht="8.1" hidden="1" customHeight="1" x14ac:dyDescent="0.15">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row>
    <row r="319" spans="5:89" ht="8.1" hidden="1" customHeight="1" x14ac:dyDescent="0.15">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row>
    <row r="320" spans="5:89" ht="8.1" hidden="1" customHeight="1" x14ac:dyDescent="0.15">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row>
    <row r="321" spans="5:89" ht="8.1" hidden="1" customHeight="1" x14ac:dyDescent="0.15">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row>
    <row r="322" spans="5:89" ht="8.1" hidden="1" customHeight="1" x14ac:dyDescent="0.15">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row>
    <row r="323" spans="5:89" ht="8.1" hidden="1" customHeight="1" x14ac:dyDescent="0.15">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row>
    <row r="324" spans="5:89" ht="8.1" hidden="1" customHeight="1" x14ac:dyDescent="0.15">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row>
    <row r="325" spans="5:89" ht="8.1" hidden="1" customHeight="1" x14ac:dyDescent="0.15">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row>
    <row r="326" spans="5:89" ht="8.1" hidden="1" customHeight="1" x14ac:dyDescent="0.15">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row>
    <row r="327" spans="5:89" ht="8.1" hidden="1" customHeight="1" x14ac:dyDescent="0.15">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row>
    <row r="328" spans="5:89" ht="8.1" hidden="1" customHeight="1" x14ac:dyDescent="0.15">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row>
    <row r="329" spans="5:89" ht="8.1" hidden="1" customHeight="1" x14ac:dyDescent="0.15">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row>
    <row r="330" spans="5:89" ht="8.1" hidden="1" customHeight="1" x14ac:dyDescent="0.15">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row>
    <row r="331" spans="5:89" ht="8.1" hidden="1" customHeight="1" x14ac:dyDescent="0.15">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row>
    <row r="332" spans="5:89" ht="8.1" hidden="1" customHeight="1" x14ac:dyDescent="0.15">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row>
    <row r="333" spans="5:89" ht="8.1" hidden="1" customHeight="1" x14ac:dyDescent="0.15">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row>
    <row r="334" spans="5:89" ht="8.1" hidden="1" customHeight="1" x14ac:dyDescent="0.15">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row>
    <row r="335" spans="5:89" ht="8.1" hidden="1" customHeight="1" x14ac:dyDescent="0.15">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row>
    <row r="336" spans="5:89" ht="15" hidden="1" customHeight="1" x14ac:dyDescent="0.15">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row>
    <row r="337" spans="5:89" ht="15" hidden="1" customHeight="1" x14ac:dyDescent="0.15">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row>
    <row r="338" spans="5:89" ht="15" hidden="1" customHeight="1" x14ac:dyDescent="0.15">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row>
    <row r="339" spans="5:89" ht="15" hidden="1" customHeight="1" x14ac:dyDescent="0.15">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row>
    <row r="340" spans="5:89" ht="15" hidden="1" customHeight="1" x14ac:dyDescent="0.15">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row>
    <row r="341" spans="5:89" ht="15" hidden="1" customHeight="1" x14ac:dyDescent="0.15">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row>
    <row r="342" spans="5:89" ht="15" hidden="1" customHeight="1" x14ac:dyDescent="0.15">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row>
    <row r="343" spans="5:89" ht="15" hidden="1" customHeight="1" x14ac:dyDescent="0.15">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row>
    <row r="344" spans="5:89" ht="15" hidden="1" customHeight="1" x14ac:dyDescent="0.15">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row>
    <row r="345" spans="5:89" ht="15" hidden="1" customHeight="1" x14ac:dyDescent="0.15">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row>
    <row r="346" spans="5:89" ht="15" hidden="1" customHeight="1" x14ac:dyDescent="0.15">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row>
    <row r="347" spans="5:89" ht="15" hidden="1" customHeight="1" x14ac:dyDescent="0.15"/>
    <row r="348" spans="5:89" ht="15" hidden="1" customHeight="1" x14ac:dyDescent="0.15"/>
    <row r="349" spans="5:89" ht="15" hidden="1" customHeight="1" x14ac:dyDescent="0.15"/>
    <row r="350" spans="5:89" ht="15" hidden="1" customHeight="1" x14ac:dyDescent="0.15"/>
    <row r="351" spans="5:89" ht="15" hidden="1" customHeight="1" x14ac:dyDescent="0.15"/>
    <row r="352" spans="5:89" ht="15" hidden="1" customHeight="1" x14ac:dyDescent="0.15"/>
    <row r="353" ht="15" hidden="1" customHeight="1" x14ac:dyDescent="0.15"/>
    <row r="354" ht="15" hidden="1" customHeight="1" x14ac:dyDescent="0.15"/>
    <row r="355" ht="15" hidden="1" customHeight="1" x14ac:dyDescent="0.15"/>
    <row r="356" ht="15" hidden="1" customHeight="1" x14ac:dyDescent="0.15"/>
    <row r="357" ht="15" hidden="1" customHeight="1" x14ac:dyDescent="0.15"/>
    <row r="358" ht="15" hidden="1" customHeight="1" x14ac:dyDescent="0.15"/>
    <row r="359" ht="15" hidden="1" customHeight="1" x14ac:dyDescent="0.15"/>
    <row r="360" ht="15" hidden="1" customHeight="1" x14ac:dyDescent="0.15"/>
    <row r="361" ht="15" hidden="1" customHeight="1" x14ac:dyDescent="0.15"/>
    <row r="362" ht="15" hidden="1" customHeight="1" x14ac:dyDescent="0.15"/>
    <row r="363" ht="15" hidden="1" customHeight="1" x14ac:dyDescent="0.15"/>
    <row r="364" ht="15" hidden="1" customHeight="1" x14ac:dyDescent="0.15"/>
    <row r="365" ht="15" hidden="1" customHeight="1" x14ac:dyDescent="0.15"/>
    <row r="366" ht="15" hidden="1" customHeight="1" x14ac:dyDescent="0.15"/>
    <row r="367" ht="15" hidden="1" customHeight="1" x14ac:dyDescent="0.15"/>
    <row r="368" ht="15" hidden="1" customHeight="1" x14ac:dyDescent="0.15"/>
    <row r="369" ht="15" hidden="1" customHeight="1" x14ac:dyDescent="0.15"/>
    <row r="370" ht="15" hidden="1" customHeight="1" x14ac:dyDescent="0.15"/>
    <row r="371" ht="15" hidden="1" customHeight="1" x14ac:dyDescent="0.15"/>
    <row r="372" ht="15" hidden="1" customHeight="1" x14ac:dyDescent="0.15"/>
    <row r="373" ht="15" hidden="1" customHeight="1" x14ac:dyDescent="0.15"/>
    <row r="374" ht="15" hidden="1" customHeight="1" x14ac:dyDescent="0.15"/>
    <row r="375" ht="15" hidden="1" customHeight="1" x14ac:dyDescent="0.15"/>
    <row r="376" ht="15" hidden="1" customHeight="1" x14ac:dyDescent="0.15"/>
    <row r="377" ht="15" hidden="1" customHeight="1" x14ac:dyDescent="0.15"/>
    <row r="378" ht="15" hidden="1" customHeight="1" x14ac:dyDescent="0.15"/>
    <row r="379" ht="15" hidden="1" customHeight="1" x14ac:dyDescent="0.15"/>
    <row r="380" ht="15" hidden="1" customHeight="1" x14ac:dyDescent="0.15"/>
    <row r="381" ht="15" hidden="1" customHeight="1" x14ac:dyDescent="0.15"/>
    <row r="382" ht="15" hidden="1" customHeight="1" x14ac:dyDescent="0.15"/>
    <row r="383" ht="15" hidden="1" customHeight="1" x14ac:dyDescent="0.15"/>
    <row r="384" ht="15" hidden="1" customHeight="1" x14ac:dyDescent="0.15"/>
    <row r="385" ht="15" hidden="1" customHeight="1" x14ac:dyDescent="0.15"/>
    <row r="386" ht="15" hidden="1" customHeight="1" x14ac:dyDescent="0.15"/>
    <row r="387" ht="15" hidden="1" customHeight="1" x14ac:dyDescent="0.15"/>
    <row r="388" ht="15" hidden="1" customHeight="1" x14ac:dyDescent="0.15"/>
    <row r="389" ht="15" hidden="1" customHeight="1" x14ac:dyDescent="0.15"/>
    <row r="390" ht="15" hidden="1" customHeight="1" x14ac:dyDescent="0.15"/>
    <row r="391" ht="15" hidden="1" customHeight="1" x14ac:dyDescent="0.15"/>
    <row r="392" ht="15" hidden="1" customHeight="1" x14ac:dyDescent="0.15"/>
    <row r="393" ht="15" hidden="1" customHeight="1" x14ac:dyDescent="0.15"/>
    <row r="394" ht="15" hidden="1" customHeight="1" x14ac:dyDescent="0.15"/>
    <row r="395" ht="15" hidden="1" customHeight="1" x14ac:dyDescent="0.15"/>
    <row r="396" ht="15" hidden="1" customHeight="1" x14ac:dyDescent="0.15"/>
    <row r="397" ht="15" hidden="1" customHeight="1" x14ac:dyDescent="0.15"/>
    <row r="398" ht="15" hidden="1" customHeight="1" x14ac:dyDescent="0.15"/>
    <row r="399" ht="15" hidden="1" customHeight="1" x14ac:dyDescent="0.15"/>
    <row r="400" ht="15" hidden="1" customHeight="1" x14ac:dyDescent="0.15"/>
    <row r="401" ht="15" hidden="1" customHeight="1" x14ac:dyDescent="0.15"/>
    <row r="402" ht="15" hidden="1" customHeight="1" x14ac:dyDescent="0.15"/>
    <row r="403" ht="15" hidden="1" customHeight="1" x14ac:dyDescent="0.15"/>
    <row r="404" ht="15"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row r="983" ht="8.1" hidden="1" customHeight="1" x14ac:dyDescent="0.15"/>
    <row r="984" ht="8.1" hidden="1" customHeight="1" x14ac:dyDescent="0.15"/>
    <row r="985" ht="8.1" hidden="1" customHeight="1" x14ac:dyDescent="0.15"/>
    <row r="986" ht="8.1" hidden="1" customHeight="1" x14ac:dyDescent="0.15"/>
    <row r="987" ht="8.1" hidden="1" customHeight="1" x14ac:dyDescent="0.15"/>
    <row r="988" ht="8.1" hidden="1" customHeight="1" x14ac:dyDescent="0.15"/>
    <row r="989" ht="8.1" hidden="1" customHeight="1" x14ac:dyDescent="0.15"/>
    <row r="990" ht="8.1" hidden="1" customHeight="1" x14ac:dyDescent="0.15"/>
    <row r="991" ht="8.1" hidden="1" customHeight="1" x14ac:dyDescent="0.15"/>
    <row r="992" ht="8.1" hidden="1" customHeight="1" x14ac:dyDescent="0.15"/>
    <row r="993" ht="8.1" hidden="1" customHeight="1" x14ac:dyDescent="0.15"/>
    <row r="994" ht="8.1" hidden="1" customHeight="1" x14ac:dyDescent="0.15"/>
    <row r="995" ht="8.1" hidden="1" customHeight="1" x14ac:dyDescent="0.15"/>
    <row r="996" ht="8.1" hidden="1" customHeight="1" x14ac:dyDescent="0.15"/>
    <row r="997" ht="8.1" hidden="1" customHeight="1" x14ac:dyDescent="0.15"/>
    <row r="998" ht="8.1" hidden="1" customHeight="1" x14ac:dyDescent="0.15"/>
    <row r="999" ht="8.1" hidden="1" customHeight="1" x14ac:dyDescent="0.15"/>
    <row r="1000" ht="8.1" hidden="1" customHeight="1" x14ac:dyDescent="0.15"/>
    <row r="1001" ht="8.1" hidden="1" customHeight="1" x14ac:dyDescent="0.15"/>
    <row r="1002" ht="8.1" hidden="1" customHeight="1" x14ac:dyDescent="0.15"/>
    <row r="1003" ht="8.1" hidden="1" customHeight="1" x14ac:dyDescent="0.15"/>
    <row r="1004" ht="8.1" hidden="1" customHeight="1" x14ac:dyDescent="0.15"/>
    <row r="1005" ht="8.1" hidden="1" customHeight="1" x14ac:dyDescent="0.15"/>
    <row r="1006" ht="8.1" hidden="1" customHeight="1" x14ac:dyDescent="0.15"/>
    <row r="1007" ht="8.1" hidden="1" customHeight="1" x14ac:dyDescent="0.15"/>
    <row r="1008" ht="8.1" hidden="1" customHeight="1" x14ac:dyDescent="0.15"/>
    <row r="1009" ht="8.1" hidden="1" customHeight="1" x14ac:dyDescent="0.15"/>
    <row r="1010" ht="8.1" hidden="1" customHeight="1" x14ac:dyDescent="0.15"/>
    <row r="1011" ht="8.1" hidden="1" customHeight="1" x14ac:dyDescent="0.15"/>
    <row r="1012" ht="8.1" hidden="1" customHeight="1" x14ac:dyDescent="0.15"/>
    <row r="1013" ht="8.1" hidden="1" customHeight="1" x14ac:dyDescent="0.15"/>
    <row r="1014" ht="8.1" hidden="1" customHeight="1" x14ac:dyDescent="0.15"/>
  </sheetData>
  <sheetProtection algorithmName="SHA-512" hashValue="lt3r6McehYp1ddFlLsQNFJTwbPXb5h1Zq0eEG/WYf4fwMEPEAgFyWCQ5spdVUYtbDKU70U4H/fbgXor2TlPeQA==" saltValue="wj5Me4+Cpu7ejI+HeBM1fQ==" spinCount="100000" sheet="1" formatCells="0"/>
  <mergeCells count="358">
    <mergeCell ref="CZ166:CZ167"/>
    <mergeCell ref="CZ168:CZ169"/>
    <mergeCell ref="E166:G167"/>
    <mergeCell ref="E168:G169"/>
    <mergeCell ref="E24:F35"/>
    <mergeCell ref="E153:CK155"/>
    <mergeCell ref="E164:G165"/>
    <mergeCell ref="BW118:CA121"/>
    <mergeCell ref="H162:W163"/>
    <mergeCell ref="CB126:CF130"/>
    <mergeCell ref="AK168:BG169"/>
    <mergeCell ref="AK160:BG161"/>
    <mergeCell ref="AK164:BG165"/>
    <mergeCell ref="CB99:CF102"/>
    <mergeCell ref="BI89:BT90"/>
    <mergeCell ref="AL82:BF83"/>
    <mergeCell ref="BW53:CA56"/>
    <mergeCell ref="X95:AJ102"/>
    <mergeCell ref="BH27:BO28"/>
    <mergeCell ref="BW99:CA102"/>
    <mergeCell ref="CB85:CF87"/>
    <mergeCell ref="AV46:AY47"/>
    <mergeCell ref="AV48:AY49"/>
    <mergeCell ref="CB36:CF41"/>
    <mergeCell ref="CZ160:CZ161"/>
    <mergeCell ref="CZ162:CZ163"/>
    <mergeCell ref="CZ164:CZ165"/>
    <mergeCell ref="CZ21:CZ22"/>
    <mergeCell ref="N2:V3"/>
    <mergeCell ref="W2:AE3"/>
    <mergeCell ref="AU2:BC3"/>
    <mergeCell ref="AH2:AT3"/>
    <mergeCell ref="X24:AJ35"/>
    <mergeCell ref="M24:W35"/>
    <mergeCell ref="AK27:AQ28"/>
    <mergeCell ref="AR27:BF28"/>
    <mergeCell ref="AR31:BF32"/>
    <mergeCell ref="X103:AJ107"/>
    <mergeCell ref="X64:AJ67"/>
    <mergeCell ref="X79:AJ84"/>
    <mergeCell ref="X68:AJ72"/>
    <mergeCell ref="M79:W84"/>
    <mergeCell ref="BH85:BV87"/>
    <mergeCell ref="BH19:BV23"/>
    <mergeCell ref="BH31:BO32"/>
    <mergeCell ref="AK19:BG23"/>
    <mergeCell ref="X19:AJ23"/>
    <mergeCell ref="AK24:BG26"/>
    <mergeCell ref="E95:F102"/>
    <mergeCell ref="M95:W102"/>
    <mergeCell ref="X85:AJ87"/>
    <mergeCell ref="E79:F94"/>
    <mergeCell ref="G95:L102"/>
    <mergeCell ref="M103:W107"/>
    <mergeCell ref="G79:L94"/>
    <mergeCell ref="M85:W87"/>
    <mergeCell ref="E19:L23"/>
    <mergeCell ref="M19:W23"/>
    <mergeCell ref="M64:W67"/>
    <mergeCell ref="M68:W72"/>
    <mergeCell ref="E36:F52"/>
    <mergeCell ref="G36:L52"/>
    <mergeCell ref="X42:AJ52"/>
    <mergeCell ref="X36:AJ41"/>
    <mergeCell ref="M42:W52"/>
    <mergeCell ref="X57:AJ59"/>
    <mergeCell ref="M57:W59"/>
    <mergeCell ref="X60:AJ63"/>
    <mergeCell ref="M36:W41"/>
    <mergeCell ref="X53:AJ56"/>
    <mergeCell ref="E53:F59"/>
    <mergeCell ref="G53:L59"/>
    <mergeCell ref="G24:L35"/>
    <mergeCell ref="M53:W56"/>
    <mergeCell ref="AL50:AN51"/>
    <mergeCell ref="BL46:BN47"/>
    <mergeCell ref="BU46:BV47"/>
    <mergeCell ref="AK36:BG38"/>
    <mergeCell ref="BD46:BF47"/>
    <mergeCell ref="BH46:BK47"/>
    <mergeCell ref="AL46:AP47"/>
    <mergeCell ref="AZ46:BC47"/>
    <mergeCell ref="BO48:BQ49"/>
    <mergeCell ref="AL48:AP49"/>
    <mergeCell ref="AZ48:BC49"/>
    <mergeCell ref="BL48:BN49"/>
    <mergeCell ref="BL50:BN51"/>
    <mergeCell ref="BU48:BV49"/>
    <mergeCell ref="BH48:BK49"/>
    <mergeCell ref="BR48:BT49"/>
    <mergeCell ref="AQ48:AU49"/>
    <mergeCell ref="AL39:AO40"/>
    <mergeCell ref="AP39:BB40"/>
    <mergeCell ref="AQ46:AU47"/>
    <mergeCell ref="BD48:BF49"/>
    <mergeCell ref="AZ50:BC51"/>
    <mergeCell ref="AK31:AQ32"/>
    <mergeCell ref="BI37:BU38"/>
    <mergeCell ref="BR44:BT45"/>
    <mergeCell ref="BH44:BK45"/>
    <mergeCell ref="BL44:BN45"/>
    <mergeCell ref="AK42:BG45"/>
    <mergeCell ref="BU44:BV45"/>
    <mergeCell ref="BH42:BV43"/>
    <mergeCell ref="BO44:BQ45"/>
    <mergeCell ref="BI33:BU34"/>
    <mergeCell ref="CL24:CN35"/>
    <mergeCell ref="BI29:BU30"/>
    <mergeCell ref="BH24:BV26"/>
    <mergeCell ref="BW24:CA35"/>
    <mergeCell ref="CB24:CF35"/>
    <mergeCell ref="CB42:CF52"/>
    <mergeCell ref="BI39:BU40"/>
    <mergeCell ref="CG24:CK35"/>
    <mergeCell ref="BS57:BU58"/>
    <mergeCell ref="CB53:CF56"/>
    <mergeCell ref="AS50:AU51"/>
    <mergeCell ref="BH50:BK51"/>
    <mergeCell ref="BD50:BF51"/>
    <mergeCell ref="AK95:BG98"/>
    <mergeCell ref="AK88:BG94"/>
    <mergeCell ref="BH95:BV102"/>
    <mergeCell ref="AQ70:BB71"/>
    <mergeCell ref="AK60:BG61"/>
    <mergeCell ref="AK64:BG67"/>
    <mergeCell ref="AK62:BG63"/>
    <mergeCell ref="AO50:AR51"/>
    <mergeCell ref="AV50:AY51"/>
    <mergeCell ref="BO50:BQ51"/>
    <mergeCell ref="BH64:BV67"/>
    <mergeCell ref="BL59:BS59"/>
    <mergeCell ref="BI57:BM58"/>
    <mergeCell ref="BH60:BV63"/>
    <mergeCell ref="BR50:BT51"/>
    <mergeCell ref="BU50:BV51"/>
    <mergeCell ref="BH53:BV56"/>
    <mergeCell ref="AK99:BG102"/>
    <mergeCell ref="BR92:BU93"/>
    <mergeCell ref="AW57:BF58"/>
    <mergeCell ref="AK57:AR58"/>
    <mergeCell ref="BO16:BV17"/>
    <mergeCell ref="AX7:BF8"/>
    <mergeCell ref="BT7:BV8"/>
    <mergeCell ref="BT10:CK11"/>
    <mergeCell ref="BL10:BO11"/>
    <mergeCell ref="BX14:CC15"/>
    <mergeCell ref="CE14:CJ15"/>
    <mergeCell ref="AQ10:AY11"/>
    <mergeCell ref="BD13:BE14"/>
    <mergeCell ref="BL13:BL14"/>
    <mergeCell ref="BM13:BQ14"/>
    <mergeCell ref="AQ13:AW14"/>
    <mergeCell ref="AX13:AX14"/>
    <mergeCell ref="AY13:BC14"/>
    <mergeCell ref="AL7:AW8"/>
    <mergeCell ref="R10:AN11"/>
    <mergeCell ref="R13:AN14"/>
    <mergeCell ref="CI16:CK17"/>
    <mergeCell ref="BW16:CH17"/>
    <mergeCell ref="BW68:CA72"/>
    <mergeCell ref="BH162:CC163"/>
    <mergeCell ref="BI70:BR71"/>
    <mergeCell ref="BH156:CC159"/>
    <mergeCell ref="M137:CK138"/>
    <mergeCell ref="CL73:CN78"/>
    <mergeCell ref="CL108:CN109"/>
    <mergeCell ref="CL110:CN111"/>
    <mergeCell ref="CL126:CN130"/>
    <mergeCell ref="CG110:CK111"/>
    <mergeCell ref="CG108:CK109"/>
    <mergeCell ref="CL103:CN107"/>
    <mergeCell ref="CL118:CN121"/>
    <mergeCell ref="CG103:CK107"/>
    <mergeCell ref="CL112:CN117"/>
    <mergeCell ref="X73:AJ78"/>
    <mergeCell ref="BW85:CA87"/>
    <mergeCell ref="E145:CK148"/>
    <mergeCell ref="BW88:CA94"/>
    <mergeCell ref="CB103:CF107"/>
    <mergeCell ref="BW103:CA107"/>
    <mergeCell ref="BH108:BV109"/>
    <mergeCell ref="BH103:BM104"/>
    <mergeCell ref="E108:F121"/>
    <mergeCell ref="BH119:BM120"/>
    <mergeCell ref="X108:AJ121"/>
    <mergeCell ref="BT119:BV120"/>
    <mergeCell ref="AK110:BG111"/>
    <mergeCell ref="BN115:BS116"/>
    <mergeCell ref="AK128:BG129"/>
    <mergeCell ref="AK108:BG109"/>
    <mergeCell ref="M108:W121"/>
    <mergeCell ref="AK118:BG121"/>
    <mergeCell ref="BD116:BF117"/>
    <mergeCell ref="BH110:BV111"/>
    <mergeCell ref="H156:W159"/>
    <mergeCell ref="H160:W161"/>
    <mergeCell ref="H164:W165"/>
    <mergeCell ref="H166:W167"/>
    <mergeCell ref="H168:W169"/>
    <mergeCell ref="M139:CK142"/>
    <mergeCell ref="E162:G163"/>
    <mergeCell ref="E5:CK6"/>
    <mergeCell ref="F13:O14"/>
    <mergeCell ref="P13:P14"/>
    <mergeCell ref="BA10:BK11"/>
    <mergeCell ref="BG7:BS8"/>
    <mergeCell ref="AZ10:AZ11"/>
    <mergeCell ref="BX12:CC13"/>
    <mergeCell ref="BR13:BU14"/>
    <mergeCell ref="CE12:CJ13"/>
    <mergeCell ref="BF13:BK14"/>
    <mergeCell ref="AA7:AK8"/>
    <mergeCell ref="Q10:Q11"/>
    <mergeCell ref="Q13:Q14"/>
    <mergeCell ref="F10:P11"/>
    <mergeCell ref="E126:F130"/>
    <mergeCell ref="G126:L130"/>
    <mergeCell ref="M126:W130"/>
    <mergeCell ref="CD168:CK169"/>
    <mergeCell ref="CD162:CK163"/>
    <mergeCell ref="X166:AJ167"/>
    <mergeCell ref="AK166:BG167"/>
    <mergeCell ref="BH166:CC167"/>
    <mergeCell ref="CD158:CK159"/>
    <mergeCell ref="X162:AJ163"/>
    <mergeCell ref="BH164:CC165"/>
    <mergeCell ref="X164:AJ165"/>
    <mergeCell ref="AK156:BG159"/>
    <mergeCell ref="X156:AJ159"/>
    <mergeCell ref="X160:AJ161"/>
    <mergeCell ref="CD156:CK157"/>
    <mergeCell ref="X168:AJ169"/>
    <mergeCell ref="BH168:CC169"/>
    <mergeCell ref="AK162:BG163"/>
    <mergeCell ref="CD166:CK167"/>
    <mergeCell ref="BH160:CC161"/>
    <mergeCell ref="CD160:CK161"/>
    <mergeCell ref="CD164:CK165"/>
    <mergeCell ref="E103:F107"/>
    <mergeCell ref="G131:L132"/>
    <mergeCell ref="BW110:CA111"/>
    <mergeCell ref="BW108:CA109"/>
    <mergeCell ref="BH126:BV130"/>
    <mergeCell ref="E131:F144"/>
    <mergeCell ref="G139:L142"/>
    <mergeCell ref="M131:CK132"/>
    <mergeCell ref="M133:CK136"/>
    <mergeCell ref="BT115:BV116"/>
    <mergeCell ref="CG118:CK121"/>
    <mergeCell ref="AK112:BG115"/>
    <mergeCell ref="X126:AJ130"/>
    <mergeCell ref="AK126:BG127"/>
    <mergeCell ref="BN119:BS120"/>
    <mergeCell ref="G103:L107"/>
    <mergeCell ref="CB118:CF121"/>
    <mergeCell ref="CB112:CF117"/>
    <mergeCell ref="AR116:AW117"/>
    <mergeCell ref="AX116:BC117"/>
    <mergeCell ref="BH115:BM116"/>
    <mergeCell ref="BW126:CA130"/>
    <mergeCell ref="G137:L138"/>
    <mergeCell ref="G108:L121"/>
    <mergeCell ref="CG79:CK84"/>
    <mergeCell ref="DX30:DY30"/>
    <mergeCell ref="BI82:BU83"/>
    <mergeCell ref="BI80:BL81"/>
    <mergeCell ref="AK53:BG54"/>
    <mergeCell ref="AK55:BG56"/>
    <mergeCell ref="DQ30:DS30"/>
    <mergeCell ref="AK79:BG81"/>
    <mergeCell ref="CL64:CN67"/>
    <mergeCell ref="DJ48:DJ49"/>
    <mergeCell ref="DM54:DM55"/>
    <mergeCell ref="AS57:AV58"/>
    <mergeCell ref="AK73:BG78"/>
    <mergeCell ref="BI73:BN74"/>
    <mergeCell ref="BS76:BU77"/>
    <mergeCell ref="BW73:CA78"/>
    <mergeCell ref="BW79:CA84"/>
    <mergeCell ref="BN57:BR58"/>
    <mergeCell ref="BO46:BQ47"/>
    <mergeCell ref="BR46:BT47"/>
    <mergeCell ref="CB57:CF59"/>
    <mergeCell ref="DK54:DL54"/>
    <mergeCell ref="DJ50:DJ51"/>
    <mergeCell ref="DN54:DP54"/>
    <mergeCell ref="CB88:CF94"/>
    <mergeCell ref="BW19:CK20"/>
    <mergeCell ref="BW57:CA59"/>
    <mergeCell ref="CB79:CF84"/>
    <mergeCell ref="BW42:CA52"/>
    <mergeCell ref="CB21:CF23"/>
    <mergeCell ref="BW21:CA23"/>
    <mergeCell ref="CL60:CN63"/>
    <mergeCell ref="CL53:CN56"/>
    <mergeCell ref="CG42:CK52"/>
    <mergeCell ref="CG21:CK23"/>
    <mergeCell ref="CL57:CN59"/>
    <mergeCell ref="CG57:CK59"/>
    <mergeCell ref="CG53:CK56"/>
    <mergeCell ref="CL36:CN41"/>
    <mergeCell ref="CG36:CK41"/>
    <mergeCell ref="CL42:CN52"/>
    <mergeCell ref="BW36:CA41"/>
    <mergeCell ref="CG60:CK63"/>
    <mergeCell ref="CB68:CF72"/>
    <mergeCell ref="CB64:CF67"/>
    <mergeCell ref="CG64:CK67"/>
    <mergeCell ref="BW60:CA63"/>
    <mergeCell ref="CB60:CF63"/>
    <mergeCell ref="M143:CK144"/>
    <mergeCell ref="G133:L136"/>
    <mergeCell ref="CL68:CN72"/>
    <mergeCell ref="CL79:CN84"/>
    <mergeCell ref="CG73:CK78"/>
    <mergeCell ref="CL99:CN102"/>
    <mergeCell ref="CL95:CN98"/>
    <mergeCell ref="CB95:CF98"/>
    <mergeCell ref="CG85:CK87"/>
    <mergeCell ref="CG95:CK98"/>
    <mergeCell ref="BI76:BL77"/>
    <mergeCell ref="BM76:BR77"/>
    <mergeCell ref="CG99:CK102"/>
    <mergeCell ref="CG88:CK94"/>
    <mergeCell ref="BH68:BM69"/>
    <mergeCell ref="BC70:BF71"/>
    <mergeCell ref="AK68:BG69"/>
    <mergeCell ref="BS70:BU71"/>
    <mergeCell ref="BW112:CA117"/>
    <mergeCell ref="AK103:BG107"/>
    <mergeCell ref="BR105:BU106"/>
    <mergeCell ref="CL85:CN87"/>
    <mergeCell ref="CG112:CK117"/>
    <mergeCell ref="CL88:CN94"/>
    <mergeCell ref="AK70:AP71"/>
    <mergeCell ref="CL19:CN23"/>
    <mergeCell ref="E156:G159"/>
    <mergeCell ref="E160:G161"/>
    <mergeCell ref="BJ105:BQ106"/>
    <mergeCell ref="M73:W78"/>
    <mergeCell ref="M88:W94"/>
    <mergeCell ref="E149:CK150"/>
    <mergeCell ref="G60:L78"/>
    <mergeCell ref="CG126:CK130"/>
    <mergeCell ref="CB108:CF109"/>
    <mergeCell ref="CB110:CF111"/>
    <mergeCell ref="CG68:CK72"/>
    <mergeCell ref="X88:AJ94"/>
    <mergeCell ref="BO73:BS74"/>
    <mergeCell ref="CB73:CF78"/>
    <mergeCell ref="E60:F78"/>
    <mergeCell ref="BW95:CA98"/>
    <mergeCell ref="BI92:BQ93"/>
    <mergeCell ref="AK85:BG87"/>
    <mergeCell ref="BT73:BV74"/>
    <mergeCell ref="BW64:CA67"/>
    <mergeCell ref="M60:W63"/>
    <mergeCell ref="G143:L144"/>
  </mergeCells>
  <phoneticPr fontId="20"/>
  <dataValidations count="22">
    <dataValidation imeMode="off" allowBlank="1" showInputMessage="1" showErrorMessage="1" sqref="R13" xr:uid="{00000000-0002-0000-0000-000000000000}"/>
    <dataValidation type="list" allowBlank="1" showInputMessage="1" showErrorMessage="1" sqref="BW53:CA56 CG53:CK56 BW60:CA67 CG60:CK67 BW85:CA87 CG85:CK87 BW108:CA109 CG108:CK109" xr:uid="{00000000-0002-0000-0000-000004000000}">
      <formula1>$DA$30:$DA$31</formula1>
    </dataValidation>
    <dataValidation type="list" allowBlank="1" showInputMessage="1" showErrorMessage="1" sqref="AL7:AW8" xr:uid="{00000000-0002-0000-0000-000006000000}">
      <formula1>$DK$30:$DK$33</formula1>
    </dataValidation>
    <dataValidation type="list" allowBlank="1" showInputMessage="1" showErrorMessage="1" sqref="BI82:BU83" xr:uid="{00000000-0002-0000-0000-000007000000}">
      <formula1>$DJ$31:$DJ$32</formula1>
    </dataValidation>
    <dataValidation type="list" allowBlank="1" showInputMessage="1" showErrorMessage="1" sqref="BM76:BR77" xr:uid="{00000000-0002-0000-0000-000008000000}">
      <formula1>$DD$30:$DD$59</formula1>
    </dataValidation>
    <dataValidation type="list" allowBlank="1" showInputMessage="1" showErrorMessage="1" sqref="BA10:BK11" xr:uid="{00000000-0002-0000-0000-000009000000}">
      <formula1>$DG$31:$DG$32</formula1>
    </dataValidation>
    <dataValidation type="list" allowBlank="1" showInputMessage="1" showErrorMessage="1" sqref="BI29:BU30" xr:uid="{9BA9D2C1-32CD-4FFB-A3AA-35BF930A92DE}">
      <formula1>$DL$48:$DL$51</formula1>
    </dataValidation>
    <dataValidation type="list" allowBlank="1" showInputMessage="1" showErrorMessage="1" sqref="BH126:BV130 BH95:BV102" xr:uid="{00000000-0002-0000-0000-00000D000000}">
      <formula1>$DG$35:$DG$36</formula1>
    </dataValidation>
    <dataValidation type="list" allowBlank="1" showInputMessage="1" showErrorMessage="1" sqref="BM13:BQ14" xr:uid="{00000000-0002-0000-0000-00000F000000}">
      <formula1>$DA$69:$DA$73</formula1>
    </dataValidation>
    <dataValidation type="list" allowBlank="1" showInputMessage="1" showErrorMessage="1" sqref="BL10:BO11" xr:uid="{C3325E24-E14A-4C2F-AC7D-0EE935BB7980}">
      <formula1>$DH$31:$DH$32</formula1>
    </dataValidation>
    <dataValidation type="list" allowBlank="1" showInputMessage="1" showErrorMessage="1" sqref="W2:AE3" xr:uid="{98B81515-0997-4093-8E1E-48C90A226EFC}">
      <formula1>$CP$30:$CP$31</formula1>
    </dataValidation>
    <dataValidation type="list" allowBlank="1" showInputMessage="1" showErrorMessage="1" sqref="AU2:BC3" xr:uid="{821A2148-6493-47C4-A51C-64D3A47F34CA}">
      <formula1>$CQ$30:$CQ$31</formula1>
    </dataValidation>
    <dataValidation type="list" allowBlank="1" showInputMessage="1" showErrorMessage="1" sqref="BI39:BU40" xr:uid="{6531225C-A4A8-4466-BD47-3458E0E66C15}">
      <formula1>$DM$32</formula1>
    </dataValidation>
    <dataValidation type="list" allowBlank="1" showInputMessage="1" showErrorMessage="1" sqref="AL50:AN51" xr:uid="{13EDA224-D449-492E-A51B-A222B2DD5045}">
      <formula1>$DE$70:$DE$72</formula1>
    </dataValidation>
    <dataValidation type="list" allowBlank="1" showInputMessage="1" showErrorMessage="1" sqref="BW95:CA102 CG95:CK102 BW126:CA130 CG126:CK130" xr:uid="{732B0DE1-2E38-4E69-BF1C-1D02F72F1504}">
      <formula1>$DA$33:$DA$35</formula1>
    </dataValidation>
    <dataValidation type="list" allowBlank="1" showInputMessage="1" showErrorMessage="1" sqref="BI33:BU34" xr:uid="{EE4F381F-87A1-4638-BF88-B5D6396F30F0}">
      <formula1>$DM$49:$DM$51</formula1>
    </dataValidation>
    <dataValidation type="list" allowBlank="1" showInputMessage="1" showErrorMessage="1" sqref="X160:AJ161" xr:uid="{74211000-BC79-44D4-8984-2E35BC057622}">
      <formula1>$DB$171:$DB$175</formula1>
    </dataValidation>
    <dataValidation type="list" allowBlank="1" showInputMessage="1" showErrorMessage="1" sqref="X162:AJ163" xr:uid="{C37644EB-A7C0-4D1C-8024-D940A2A205ED}">
      <formula1>$DC$171:$DC$175</formula1>
    </dataValidation>
    <dataValidation type="list" allowBlank="1" showInputMessage="1" showErrorMessage="1" sqref="X164:AJ165" xr:uid="{FF499EDA-5B57-4E9F-8054-A68F0287411E}">
      <formula1>$DD$171:$DD$175</formula1>
    </dataValidation>
    <dataValidation type="list" allowBlank="1" showInputMessage="1" showErrorMessage="1" sqref="X166:AJ167" xr:uid="{1B3EE2F9-B917-4808-A495-1631CCE4DD90}">
      <formula1>$DE$171:$DE$175</formula1>
    </dataValidation>
    <dataValidation type="list" allowBlank="1" showInputMessage="1" showErrorMessage="1" sqref="X168:AJ169" xr:uid="{BA55618C-4909-458A-ADDE-7AA53B297C70}">
      <formula1>$DF$171:$DF$175</formula1>
    </dataValidation>
    <dataValidation type="list" allowBlank="1" showInputMessage="1" showErrorMessage="1" sqref="E160:G169" xr:uid="{25D8B4EA-8655-4F86-8003-80466607391D}">
      <formula1>$DA$160:$DA$168</formula1>
    </dataValidation>
  </dataValidations>
  <printOptions horizontalCentered="1"/>
  <pageMargins left="0.51" right="0.31" top="0.31" bottom="0.31" header="0.24" footer="0.1"/>
  <pageSetup paperSize="9" scale="88" orientation="portrait" r:id="rId1"/>
  <headerFooter alignWithMargins="0">
    <oddFooter>&amp;C版権所有：日本オーチス・エレベータ株式会社</oddFooter>
  </headerFooter>
  <rowBreaks count="1" manualBreakCount="1">
    <brk id="121" min="4" max="88" man="1"/>
  </rowBreaks>
  <ignoredErrors>
    <ignoredError sqref="BX15:CJ15 BW61:CK63 BW86:CK87 CB99:CF102 CB96:CK98 CG100:CK102 BW109:CK109 CB127:CF130 CB126:CF126 BY14:CD14 CF14:CJ14 CB95:CF95 CH95:CK95 CH99:CK99 BX108:CF108 CH108:CK108 BX85:CF85 CH85:CK85 BX60:CF60 BW65:CK67 BX64:CF64 CH60:CK60 CH64:CK64"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746032B5-AF1A-4DF3-9960-3973BD69AF20}">
  <ds:schemaRefs>
    <ds:schemaRef ds:uri="http://schemas.microsoft.com/sharepoint/v3/contenttype/forms"/>
  </ds:schemaRefs>
</ds:datastoreItem>
</file>

<file path=customXml/itemProps2.xml><?xml version="1.0" encoding="utf-8"?>
<ds:datastoreItem xmlns:ds="http://schemas.openxmlformats.org/officeDocument/2006/customXml" ds:itemID="{D522F61F-FC33-4BDF-8A8E-0AB5DE954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38D264-28A6-4B0A-AB29-DE7E9EC59C71}">
  <ds:schemaRefs>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9cacca7d-bcd8-47e3-97f8-04daa82fb632"/>
    <ds:schemaRef ds:uri="49117fb1-943f-47bb-9f53-2594fdbd08a5"/>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UCMP-HYD_Ver.3_S</vt:lpstr>
      <vt:lpstr>'UCMP-HYD_Ver.3_S'!Print_Area</vt:lpstr>
      <vt:lpstr>'UCMP-HYD_Ver.3_S'!Print_Titles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2024-05-14T02:37:01Z</cp:lastPrinted>
  <dcterms:created xsi:type="dcterms:W3CDTF">2009-08-17T04:44:12Z</dcterms:created>
  <dcterms:modified xsi:type="dcterms:W3CDTF">2024-05-14T04:59:56Z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